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\Desktop\"/>
    </mc:Choice>
  </mc:AlternateContent>
  <xr:revisionPtr revIDLastSave="0" documentId="8_{53DF4546-1A82-4C53-8F97-F6DA8BB6E0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ALIZA" sheetId="1" r:id="rId1"/>
    <sheet name="CJENIK" sheetId="3" r:id="rId2"/>
  </sheets>
  <definedNames>
    <definedName name="_xlnm.Print_Titles" localSheetId="0">ANALIZA!$2:$4</definedName>
    <definedName name="_xlnm.Print_Titles" localSheetId="1">CJENIK!$8:$11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E33" i="3"/>
  <c r="F33" i="3" s="1"/>
  <c r="G33" i="3" s="1"/>
  <c r="E34" i="3"/>
  <c r="F35" i="3"/>
  <c r="G35" i="3" s="1"/>
  <c r="F36" i="3"/>
  <c r="G36" i="3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/>
  <c r="F43" i="3"/>
  <c r="G43" i="3" s="1"/>
  <c r="E44" i="3"/>
  <c r="F44" i="3" s="1"/>
  <c r="G44" i="3" s="1"/>
  <c r="F45" i="3"/>
  <c r="G45" i="3" s="1"/>
  <c r="E46" i="3"/>
  <c r="F46" i="3" s="1"/>
  <c r="E47" i="3"/>
  <c r="F47" i="3" s="1"/>
  <c r="G47" i="3" s="1"/>
  <c r="E48" i="3"/>
  <c r="F48" i="3" s="1"/>
  <c r="E49" i="3"/>
  <c r="F49" i="3" s="1"/>
  <c r="F50" i="3"/>
  <c r="G50" i="3" s="1"/>
  <c r="F51" i="3"/>
  <c r="G51" i="3" s="1"/>
  <c r="E52" i="3"/>
  <c r="F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H12" i="3"/>
  <c r="I12" i="3" s="1"/>
  <c r="J12" i="3" s="1"/>
  <c r="H13" i="3"/>
  <c r="I13" i="3" s="1"/>
  <c r="H14" i="3"/>
  <c r="I14" i="3" s="1"/>
  <c r="H15" i="3"/>
  <c r="I15" i="3" s="1"/>
  <c r="H16" i="3"/>
  <c r="I16" i="3" s="1"/>
  <c r="J16" i="3" s="1"/>
  <c r="H17" i="3"/>
  <c r="I17" i="3"/>
  <c r="J17" i="3" s="1"/>
  <c r="H18" i="3"/>
  <c r="I18" i="3" s="1"/>
  <c r="H19" i="3"/>
  <c r="I19" i="3" s="1"/>
  <c r="H20" i="3"/>
  <c r="I20" i="3" s="1"/>
  <c r="J20" i="3" s="1"/>
  <c r="H21" i="3"/>
  <c r="I21" i="3" s="1"/>
  <c r="J21" i="3" s="1"/>
  <c r="H22" i="3"/>
  <c r="I22" i="3" s="1"/>
  <c r="H23" i="3"/>
  <c r="I23" i="3" s="1"/>
  <c r="H24" i="3"/>
  <c r="I24" i="3" s="1"/>
  <c r="J24" i="3" s="1"/>
  <c r="H25" i="3"/>
  <c r="I25" i="3" s="1"/>
  <c r="J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H43" i="3"/>
  <c r="I43" i="3" s="1"/>
  <c r="H45" i="3"/>
  <c r="I45" i="3" s="1"/>
  <c r="H50" i="3"/>
  <c r="H51" i="3"/>
  <c r="H53" i="3"/>
  <c r="I53" i="3" s="1"/>
  <c r="J53" i="3" s="1"/>
  <c r="H54" i="3"/>
  <c r="H55" i="3"/>
  <c r="I55" i="3" s="1"/>
  <c r="H56" i="3"/>
  <c r="H57" i="3"/>
  <c r="H58" i="3"/>
  <c r="I58" i="3" s="1"/>
  <c r="H59" i="3"/>
  <c r="I59" i="3" s="1"/>
  <c r="F34" i="3" l="1"/>
  <c r="G34" i="3" s="1"/>
  <c r="G48" i="3"/>
  <c r="H33" i="3"/>
  <c r="I33" i="3" s="1"/>
  <c r="G49" i="3"/>
  <c r="G52" i="3"/>
  <c r="G46" i="3"/>
  <c r="H46" i="3"/>
  <c r="I46" i="3" s="1"/>
  <c r="J46" i="3" s="1"/>
  <c r="H34" i="3"/>
  <c r="J23" i="3"/>
  <c r="J19" i="3"/>
  <c r="J15" i="3"/>
  <c r="J41" i="3"/>
  <c r="J28" i="3"/>
  <c r="J22" i="3"/>
  <c r="J18" i="3"/>
  <c r="J13" i="3"/>
  <c r="I57" i="3"/>
  <c r="J57" i="3" s="1"/>
  <c r="I54" i="3"/>
  <c r="J54" i="3" s="1"/>
  <c r="I50" i="3"/>
  <c r="J50" i="3" s="1"/>
  <c r="I42" i="3"/>
  <c r="J42" i="3" s="1"/>
  <c r="J59" i="3"/>
  <c r="I56" i="3"/>
  <c r="J56" i="3" s="1"/>
  <c r="J43" i="3"/>
  <c r="I51" i="3"/>
  <c r="J51" i="3" s="1"/>
  <c r="H49" i="3"/>
  <c r="H47" i="3"/>
  <c r="H44" i="3"/>
  <c r="I34" i="3" l="1"/>
  <c r="J34" i="3" s="1"/>
  <c r="I47" i="3"/>
  <c r="J47" i="3" s="1"/>
  <c r="H48" i="3"/>
  <c r="I49" i="3"/>
  <c r="J49" i="3" s="1"/>
  <c r="H52" i="3"/>
  <c r="I44" i="3"/>
  <c r="J44" i="3" s="1"/>
  <c r="F31" i="1"/>
  <c r="F30" i="1"/>
  <c r="F29" i="1"/>
  <c r="F28" i="1"/>
  <c r="F27" i="1"/>
  <c r="F26" i="1"/>
  <c r="F23" i="1"/>
  <c r="F22" i="1"/>
  <c r="I52" i="3" l="1"/>
  <c r="J52" i="3" s="1"/>
  <c r="I48" i="3"/>
  <c r="J48" i="3" s="1"/>
</calcChain>
</file>

<file path=xl/sharedStrings.xml><?xml version="1.0" encoding="utf-8"?>
<sst xmlns="http://schemas.openxmlformats.org/spreadsheetml/2006/main" count="446" uniqueCount="148">
  <si>
    <t>OPIS OTPADA</t>
  </si>
  <si>
    <t>KLJUČNI BROJ</t>
  </si>
  <si>
    <t>NAZIV OTPADA</t>
  </si>
  <si>
    <t>15 01 10*</t>
  </si>
  <si>
    <t>15 01 11*</t>
  </si>
  <si>
    <t>16 05 04*</t>
  </si>
  <si>
    <t>20 01 13*</t>
  </si>
  <si>
    <t>20 01 14*</t>
  </si>
  <si>
    <t>20 01 15*</t>
  </si>
  <si>
    <t>20 01 17*</t>
  </si>
  <si>
    <t>20 01 19*</t>
  </si>
  <si>
    <t>20 01 21*</t>
  </si>
  <si>
    <t>20 01 23*</t>
  </si>
  <si>
    <t>20 01 26*</t>
  </si>
  <si>
    <t>20 01 27*</t>
  </si>
  <si>
    <t>20 01 29*</t>
  </si>
  <si>
    <t>20 01 31*</t>
  </si>
  <si>
    <t>20 01 33*</t>
  </si>
  <si>
    <t>20 01 35*</t>
  </si>
  <si>
    <t>20 01 37*</t>
  </si>
  <si>
    <t>Problematični otpad</t>
  </si>
  <si>
    <t>Ambalaža koja sadrži ostatke opasnih tvari ili je onečišćena opasnim tvarima</t>
  </si>
  <si>
    <t>Metalna ambalaža koja sadrži opasne krute porozne materijale ( npr.azbest), uključujući prazne spremnike pod tlakom</t>
  </si>
  <si>
    <t>Plinovi u posudama pod tlakom ( uključujući halone) koji sadrže opasne tvari</t>
  </si>
  <si>
    <t>Kiseline</t>
  </si>
  <si>
    <t>Lužine</t>
  </si>
  <si>
    <t>Fotografske kemikalije</t>
  </si>
  <si>
    <t>Pesticidi</t>
  </si>
  <si>
    <t>Fluorescentne cijevi i ostali otpad koji sadrži živu</t>
  </si>
  <si>
    <t>Odbačena oprema koja sadrži klorofluorougljike</t>
  </si>
  <si>
    <t>Ulja i masti koji nisu navedeni pod 20 01 25*</t>
  </si>
  <si>
    <t>Boje, tinte, ljepila i smole koje sadrže opasne tvari</t>
  </si>
  <si>
    <t>Deterdženti koji sadrže opasne tvari</t>
  </si>
  <si>
    <t>Baterije i akumulatori obuhvaćeni pod 16 06 01*, 16 06 02* ili 06 06 03* i nesortirane baterije i akumulatori koji sadrže te baterije</t>
  </si>
  <si>
    <t>Drvo koje sadrži opasne tvari</t>
  </si>
  <si>
    <t>JEDINICA MJERE</t>
  </si>
  <si>
    <t>Otpadni papir</t>
  </si>
  <si>
    <t>15 01 01</t>
  </si>
  <si>
    <t>Papirna i kartonska ambalaža</t>
  </si>
  <si>
    <t xml:space="preserve">20 01 01 </t>
  </si>
  <si>
    <t>Papir i karton</t>
  </si>
  <si>
    <t>Otpadni metal</t>
  </si>
  <si>
    <t>15 01 04</t>
  </si>
  <si>
    <t>20 01 40</t>
  </si>
  <si>
    <t>Metalna ambalaža</t>
  </si>
  <si>
    <t>Metali</t>
  </si>
  <si>
    <t>Otpadno staklo</t>
  </si>
  <si>
    <t>15 01 07</t>
  </si>
  <si>
    <t>Staklena ambalaža</t>
  </si>
  <si>
    <t>20 01 02</t>
  </si>
  <si>
    <t>Staklo</t>
  </si>
  <si>
    <t>Otpadna plastika</t>
  </si>
  <si>
    <t>15 01 02</t>
  </si>
  <si>
    <t>20 01 39</t>
  </si>
  <si>
    <t>Plastična ambalaža</t>
  </si>
  <si>
    <t>Plastika</t>
  </si>
  <si>
    <t>Otpadni tekstil</t>
  </si>
  <si>
    <t>20 01 10</t>
  </si>
  <si>
    <t>20 01 11</t>
  </si>
  <si>
    <t>Odjeća</t>
  </si>
  <si>
    <t>Tekstil</t>
  </si>
  <si>
    <t>Krupni ( glomazni) otpad</t>
  </si>
  <si>
    <t>20 03 07</t>
  </si>
  <si>
    <t>Glomazni otpad</t>
  </si>
  <si>
    <t>Jestiva ulja i masti</t>
  </si>
  <si>
    <t xml:space="preserve">20 01 25 </t>
  </si>
  <si>
    <t>Boje</t>
  </si>
  <si>
    <t xml:space="preserve">20 01 28 </t>
  </si>
  <si>
    <t xml:space="preserve">20 01 30 </t>
  </si>
  <si>
    <t>20 01 32</t>
  </si>
  <si>
    <t>Deterdženti i lijekovi</t>
  </si>
  <si>
    <t>Baterije i akumulatori</t>
  </si>
  <si>
    <t xml:space="preserve">20 01 34 </t>
  </si>
  <si>
    <t>Baterije i akumulatori koji nisu navedeni pod 20 01 33*</t>
  </si>
  <si>
    <t>Električna i elektronička oprema</t>
  </si>
  <si>
    <t xml:space="preserve">20 01 36 </t>
  </si>
  <si>
    <t>Odbačena električna i elektronička oprema koja nije navedena pod 20 01 21*, 20 01 23* i 20 01 35*</t>
  </si>
  <si>
    <t xml:space="preserve">17 01 01 </t>
  </si>
  <si>
    <t>Beton</t>
  </si>
  <si>
    <t xml:space="preserve">17 01 02 </t>
  </si>
  <si>
    <t>Cigle</t>
  </si>
  <si>
    <t xml:space="preserve">17 01 03 </t>
  </si>
  <si>
    <t>Crijep/pločice i keramika</t>
  </si>
  <si>
    <t xml:space="preserve">17 04 11 </t>
  </si>
  <si>
    <t>Kabelski vodiči koji nisu navedeni pod 17 04 10*</t>
  </si>
  <si>
    <t>17 06 01*</t>
  </si>
  <si>
    <t>Izolacijski materijali koji sadrže azbest</t>
  </si>
  <si>
    <t>17 06 03*</t>
  </si>
  <si>
    <t>Ostali izolacijski materijali, koji se sastoje ili sadrže opasne tvari</t>
  </si>
  <si>
    <t>17 06 04</t>
  </si>
  <si>
    <t>Izolacijski materijali koji nisu navedeni pod 17 06 01* i 17 06 03*</t>
  </si>
  <si>
    <t>17 06 05*</t>
  </si>
  <si>
    <t>Građevinski materijali koji sadrže azbest</t>
  </si>
  <si>
    <t>17 08 01*</t>
  </si>
  <si>
    <t>Građevinski materijali na bazi gipsa onečišćeni opasnim tvarima</t>
  </si>
  <si>
    <t>17 08 02</t>
  </si>
  <si>
    <t>Građevinski materijali na bazi gipsa koji nisu navedeni pod 17 08 01*</t>
  </si>
  <si>
    <t>Građevinski otpad iz kućanstva</t>
  </si>
  <si>
    <t>Otpadni tiskarski toneri koji sadrže opasne tvari</t>
  </si>
  <si>
    <t>08 03 17*</t>
  </si>
  <si>
    <t>08 03 18</t>
  </si>
  <si>
    <t>Otpadni tiskarski toneri koji nisu navedeni pod 08 03 17*</t>
  </si>
  <si>
    <t xml:space="preserve">16 01 03 </t>
  </si>
  <si>
    <t>Otpadne gume</t>
  </si>
  <si>
    <t xml:space="preserve">18 01 01 </t>
  </si>
  <si>
    <t>Ostalo</t>
  </si>
  <si>
    <t>kg</t>
  </si>
  <si>
    <t>Kemokop</t>
  </si>
  <si>
    <t xml:space="preserve">TROŠAK ZBRINJAVANJA </t>
  </si>
  <si>
    <t>Cijena bez pdv-a</t>
  </si>
  <si>
    <t>PRIHOD</t>
  </si>
  <si>
    <t>Citotoksici i citostatici ( otpadni farmaceutski proizvodi, lijekovi na recept, narkotici)</t>
  </si>
  <si>
    <t xml:space="preserve"> -</t>
  </si>
  <si>
    <t>Otapala ( razrjeđivači)</t>
  </si>
  <si>
    <t>Odbačena električna i elektronička oprema koja nije navedena pod 20 01 21* i 20 01 23*, koja sadrži opasne komponente ( kućanski aparati, elektr.žica, oprema, elektroničke komponente, elektr.kuhala)</t>
  </si>
  <si>
    <t>Boje, tinte, ljepila i smole koje nisu navedene pod 20 01 27* ( ljepila na bazi vode, otpad na životinjskoj bazi, emajli, stvrdnuta ljepila, sredstva za brtvljenje, nehalogenirana ljepila)</t>
  </si>
  <si>
    <t>Deterdženti koji nisu navedeni pod 20 01 29*               ( sredstva za pranje, proizvodi za kosu i šampon)</t>
  </si>
  <si>
    <t>Lijekovi koji nisu navedeni pod 20 01 31*                        ( kontrolirani propisani narkotici, lijekovi, farmaceutski proizvodi, otpad od farmaceutika)</t>
  </si>
  <si>
    <t xml:space="preserve">Napomena: </t>
  </si>
  <si>
    <t>Trošak zbrinjavanja ne uključuje trošak odvoza otpada, te se cijena uvećava za isti po dobavljačima kako slijedi:</t>
  </si>
  <si>
    <t>500,00 kn / odvoz</t>
  </si>
  <si>
    <t>Flora VTC</t>
  </si>
  <si>
    <t>Hamburger recycling</t>
  </si>
  <si>
    <t>Unija nova</t>
  </si>
  <si>
    <t>00,00 kn / odvoz</t>
  </si>
  <si>
    <t>1.400,00 kn / odvoz</t>
  </si>
  <si>
    <t>Z.I.T.O.d.o.o.</t>
  </si>
  <si>
    <t>Z.I.T.O.</t>
  </si>
  <si>
    <t>0,00 kn / odvoz</t>
  </si>
  <si>
    <t>Green team recycling</t>
  </si>
  <si>
    <t>Kemokop =2,80 kn</t>
  </si>
  <si>
    <t>Kemokop =2,10 kn</t>
  </si>
  <si>
    <t>Odlagalište za vlastite potrebe</t>
  </si>
  <si>
    <t>Gumiimpex</t>
  </si>
  <si>
    <t>Oštri predmeti neinfektivni( osim 18 01 03*)</t>
  </si>
  <si>
    <t>KOMUNALAC d.o.o. JURDANI                                       Cjenik odlaganja RD                  ( bez pdv-a )</t>
  </si>
  <si>
    <t>CIJENA                                      BEZ PDV-A</t>
  </si>
  <si>
    <t>UKUPNO</t>
  </si>
  <si>
    <t>PDV 25%</t>
  </si>
  <si>
    <t>Direktor Ivor Stanivuković</t>
  </si>
  <si>
    <t>OVLAŠTENI OPORABITELJ</t>
  </si>
  <si>
    <t>KOMUNALAC ČAKOM D.O.O.(CJENIK RD-a sa pdv-om)</t>
  </si>
  <si>
    <t>HRK</t>
  </si>
  <si>
    <t>EUR</t>
  </si>
  <si>
    <t>Primjena od 02.01.2024.</t>
  </si>
  <si>
    <t xml:space="preserve"> CJENIK PREUZIMANJA OTPADA NA RECIKLAŽNOM DVORIŠTU SA PODRUČJA GRADA POPOVAČE</t>
  </si>
  <si>
    <t>Komunalni servisi Popovača d.o.o.</t>
  </si>
  <si>
    <t>Ur.br.:06-24-51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</si>
</sst>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0" fontId="0" fillId="0" borderId="0" xfId="0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7</xdr:col>
      <xdr:colOff>266700</xdr:colOff>
      <xdr:row>2</xdr:row>
      <xdr:rowOff>219075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325CA4-5DB5-24D8-009C-AC9A929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62103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34" sqref="J34"/>
    </sheetView>
  </sheetViews>
  <sheetFormatPr defaultRowHeight="15" x14ac:dyDescent="0.25"/>
  <cols>
    <col min="1" max="1" width="25.85546875" style="4" customWidth="1"/>
    <col min="2" max="2" width="11.140625" style="5" customWidth="1"/>
    <col min="3" max="3" width="42.7109375" style="1" customWidth="1"/>
    <col min="4" max="4" width="9.42578125" style="1" customWidth="1"/>
    <col min="5" max="5" width="27.42578125" style="1" customWidth="1"/>
    <col min="6" max="6" width="12" style="1" customWidth="1"/>
    <col min="7" max="7" width="10.140625" style="1" customWidth="1"/>
    <col min="8" max="8" width="19.85546875" style="1" customWidth="1"/>
    <col min="9" max="9" width="18.140625" style="1" customWidth="1"/>
    <col min="10" max="17" width="12.5703125" style="1" customWidth="1"/>
  </cols>
  <sheetData>
    <row r="1" spans="1:17" x14ac:dyDescent="0.25">
      <c r="A1" s="6"/>
    </row>
    <row r="2" spans="1:17" s="3" customFormat="1" ht="54.75" customHeight="1" x14ac:dyDescent="0.25">
      <c r="A2" s="54" t="s">
        <v>0</v>
      </c>
      <c r="B2" s="51" t="s">
        <v>1</v>
      </c>
      <c r="C2" s="51" t="s">
        <v>2</v>
      </c>
      <c r="D2" s="51" t="s">
        <v>35</v>
      </c>
      <c r="E2" s="51" t="s">
        <v>108</v>
      </c>
      <c r="F2" s="51"/>
      <c r="G2" s="51" t="s">
        <v>110</v>
      </c>
      <c r="H2" s="49" t="s">
        <v>135</v>
      </c>
      <c r="I2" s="49" t="s">
        <v>141</v>
      </c>
      <c r="J2" s="2"/>
      <c r="K2" s="2"/>
      <c r="L2" s="2"/>
      <c r="M2" s="2"/>
      <c r="N2" s="2"/>
      <c r="O2" s="2"/>
      <c r="P2" s="2"/>
      <c r="Q2" s="2"/>
    </row>
    <row r="3" spans="1:17" s="3" customFormat="1" ht="36" customHeight="1" x14ac:dyDescent="0.25">
      <c r="A3" s="54"/>
      <c r="B3" s="51"/>
      <c r="C3" s="51"/>
      <c r="D3" s="51"/>
      <c r="E3" s="24" t="s">
        <v>140</v>
      </c>
      <c r="F3" s="25" t="s">
        <v>109</v>
      </c>
      <c r="G3" s="51"/>
      <c r="H3" s="50"/>
      <c r="I3" s="50"/>
      <c r="J3" s="2"/>
      <c r="K3" s="2"/>
      <c r="L3" s="2"/>
      <c r="M3" s="2"/>
      <c r="N3" s="2"/>
      <c r="O3" s="2"/>
      <c r="P3" s="2"/>
      <c r="Q3" s="2"/>
    </row>
    <row r="4" spans="1:17" s="17" customFormat="1" ht="11.25" x14ac:dyDescent="0.2">
      <c r="A4" s="21">
        <v>1</v>
      </c>
      <c r="B4" s="22">
        <v>2</v>
      </c>
      <c r="C4" s="22">
        <v>3</v>
      </c>
      <c r="D4" s="22">
        <v>4</v>
      </c>
      <c r="E4" s="21">
        <v>5</v>
      </c>
      <c r="F4" s="22">
        <v>6</v>
      </c>
      <c r="G4" s="22">
        <v>7</v>
      </c>
      <c r="H4" s="21">
        <v>8</v>
      </c>
      <c r="I4" s="21">
        <v>9</v>
      </c>
      <c r="J4" s="16"/>
      <c r="K4" s="16"/>
      <c r="L4" s="16"/>
      <c r="M4" s="16"/>
      <c r="N4" s="16"/>
      <c r="O4" s="16"/>
      <c r="P4" s="16"/>
      <c r="Q4" s="16"/>
    </row>
    <row r="5" spans="1:17" ht="30" x14ac:dyDescent="0.25">
      <c r="A5" s="52" t="s">
        <v>20</v>
      </c>
      <c r="B5" s="7" t="s">
        <v>3</v>
      </c>
      <c r="C5" s="9" t="s">
        <v>21</v>
      </c>
      <c r="D5" s="8" t="s">
        <v>106</v>
      </c>
      <c r="E5" s="7" t="s">
        <v>107</v>
      </c>
      <c r="F5" s="12">
        <v>4.5</v>
      </c>
      <c r="G5" s="12" t="s">
        <v>112</v>
      </c>
      <c r="H5" s="12">
        <v>4.95</v>
      </c>
      <c r="I5" s="12">
        <v>18.75</v>
      </c>
    </row>
    <row r="6" spans="1:17" ht="45" x14ac:dyDescent="0.25">
      <c r="A6" s="52"/>
      <c r="B6" s="7" t="s">
        <v>4</v>
      </c>
      <c r="C6" s="9" t="s">
        <v>22</v>
      </c>
      <c r="D6" s="8" t="s">
        <v>106</v>
      </c>
      <c r="E6" s="7" t="s">
        <v>107</v>
      </c>
      <c r="F6" s="12">
        <v>4.9000000000000004</v>
      </c>
      <c r="G6" s="12" t="s">
        <v>112</v>
      </c>
      <c r="H6" s="12">
        <v>12.1</v>
      </c>
      <c r="I6" s="12">
        <v>18.75</v>
      </c>
    </row>
    <row r="7" spans="1:17" ht="30" x14ac:dyDescent="0.25">
      <c r="A7" s="52"/>
      <c r="B7" s="7" t="s">
        <v>5</v>
      </c>
      <c r="C7" s="9" t="s">
        <v>23</v>
      </c>
      <c r="D7" s="8" t="s">
        <v>106</v>
      </c>
      <c r="E7" s="7"/>
      <c r="F7" s="12"/>
      <c r="G7" s="12"/>
      <c r="H7" s="12"/>
      <c r="I7" s="12">
        <v>25</v>
      </c>
    </row>
    <row r="8" spans="1:17" x14ac:dyDescent="0.25">
      <c r="A8" s="52"/>
      <c r="B8" s="7" t="s">
        <v>6</v>
      </c>
      <c r="C8" s="9" t="s">
        <v>113</v>
      </c>
      <c r="D8" s="8" t="s">
        <v>106</v>
      </c>
      <c r="E8" s="7" t="s">
        <v>107</v>
      </c>
      <c r="F8" s="12">
        <v>4.5</v>
      </c>
      <c r="G8" s="12" t="s">
        <v>112</v>
      </c>
      <c r="H8" s="12">
        <v>4.95</v>
      </c>
      <c r="I8" s="12">
        <v>18.75</v>
      </c>
    </row>
    <row r="9" spans="1:17" x14ac:dyDescent="0.25">
      <c r="A9" s="52"/>
      <c r="B9" s="7" t="s">
        <v>7</v>
      </c>
      <c r="C9" s="9" t="s">
        <v>24</v>
      </c>
      <c r="D9" s="8" t="s">
        <v>106</v>
      </c>
      <c r="E9" s="7" t="s">
        <v>107</v>
      </c>
      <c r="F9" s="12">
        <v>5.0999999999999996</v>
      </c>
      <c r="G9" s="12" t="s">
        <v>112</v>
      </c>
      <c r="H9" s="12">
        <v>7.15</v>
      </c>
      <c r="I9" s="12">
        <v>18.75</v>
      </c>
    </row>
    <row r="10" spans="1:17" x14ac:dyDescent="0.25">
      <c r="A10" s="52"/>
      <c r="B10" s="7" t="s">
        <v>8</v>
      </c>
      <c r="C10" s="9" t="s">
        <v>25</v>
      </c>
      <c r="D10" s="8" t="s">
        <v>106</v>
      </c>
      <c r="E10" s="7" t="s">
        <v>107</v>
      </c>
      <c r="F10" s="12">
        <v>5.0999999999999996</v>
      </c>
      <c r="G10" s="12" t="s">
        <v>112</v>
      </c>
      <c r="H10" s="12">
        <v>7.15</v>
      </c>
      <c r="I10" s="12">
        <v>18.75</v>
      </c>
    </row>
    <row r="11" spans="1:17" x14ac:dyDescent="0.25">
      <c r="A11" s="52"/>
      <c r="B11" s="7" t="s">
        <v>9</v>
      </c>
      <c r="C11" s="9" t="s">
        <v>26</v>
      </c>
      <c r="D11" s="8" t="s">
        <v>106</v>
      </c>
      <c r="E11" s="7" t="s">
        <v>107</v>
      </c>
      <c r="F11" s="12">
        <v>4.5</v>
      </c>
      <c r="G11" s="12" t="s">
        <v>112</v>
      </c>
      <c r="H11" s="12">
        <v>4.95</v>
      </c>
      <c r="I11" s="12">
        <v>18.75</v>
      </c>
    </row>
    <row r="12" spans="1:17" x14ac:dyDescent="0.25">
      <c r="A12" s="52"/>
      <c r="B12" s="7" t="s">
        <v>10</v>
      </c>
      <c r="C12" s="9" t="s">
        <v>27</v>
      </c>
      <c r="D12" s="8" t="s">
        <v>106</v>
      </c>
      <c r="E12" s="7" t="s">
        <v>107</v>
      </c>
      <c r="F12" s="12">
        <v>11.5</v>
      </c>
      <c r="G12" s="12" t="s">
        <v>112</v>
      </c>
      <c r="H12" s="12">
        <v>15.95</v>
      </c>
      <c r="I12" s="12">
        <v>31.25</v>
      </c>
    </row>
    <row r="13" spans="1:17" ht="30" x14ac:dyDescent="0.25">
      <c r="A13" s="52"/>
      <c r="B13" s="7" t="s">
        <v>11</v>
      </c>
      <c r="C13" s="23" t="s">
        <v>28</v>
      </c>
      <c r="D13" s="8" t="s">
        <v>106</v>
      </c>
      <c r="E13" s="8" t="s">
        <v>121</v>
      </c>
      <c r="F13" s="12">
        <v>0</v>
      </c>
      <c r="G13" s="12" t="s">
        <v>112</v>
      </c>
      <c r="H13" s="12">
        <v>1.1000000000000001</v>
      </c>
      <c r="I13" s="12">
        <v>6.25</v>
      </c>
    </row>
    <row r="14" spans="1:17" ht="30" x14ac:dyDescent="0.25">
      <c r="A14" s="52"/>
      <c r="B14" s="7" t="s">
        <v>12</v>
      </c>
      <c r="C14" s="9" t="s">
        <v>29</v>
      </c>
      <c r="D14" s="8" t="s">
        <v>106</v>
      </c>
      <c r="E14" s="8" t="s">
        <v>121</v>
      </c>
      <c r="F14" s="12">
        <v>0</v>
      </c>
      <c r="G14" s="12" t="s">
        <v>112</v>
      </c>
      <c r="H14" s="12">
        <v>4.95</v>
      </c>
      <c r="I14" s="12">
        <v>10</v>
      </c>
    </row>
    <row r="15" spans="1:17" x14ac:dyDescent="0.25">
      <c r="A15" s="52"/>
      <c r="B15" s="7" t="s">
        <v>13</v>
      </c>
      <c r="C15" s="9" t="s">
        <v>30</v>
      </c>
      <c r="D15" s="8" t="s">
        <v>106</v>
      </c>
      <c r="E15" s="7" t="s">
        <v>107</v>
      </c>
      <c r="F15" s="12">
        <v>2.5</v>
      </c>
      <c r="G15" s="12" t="s">
        <v>112</v>
      </c>
      <c r="H15" s="12">
        <v>3.85</v>
      </c>
      <c r="I15" s="12">
        <v>18.75</v>
      </c>
    </row>
    <row r="16" spans="1:17" ht="30" x14ac:dyDescent="0.25">
      <c r="A16" s="52"/>
      <c r="B16" s="7" t="s">
        <v>14</v>
      </c>
      <c r="C16" s="9" t="s">
        <v>31</v>
      </c>
      <c r="D16" s="8" t="s">
        <v>106</v>
      </c>
      <c r="E16" s="7" t="s">
        <v>107</v>
      </c>
      <c r="F16" s="12">
        <v>4.5</v>
      </c>
      <c r="G16" s="12" t="s">
        <v>112</v>
      </c>
      <c r="H16" s="12">
        <v>4.95</v>
      </c>
      <c r="I16" s="12">
        <v>18.75</v>
      </c>
    </row>
    <row r="17" spans="1:10" x14ac:dyDescent="0.25">
      <c r="A17" s="52"/>
      <c r="B17" s="7" t="s">
        <v>15</v>
      </c>
      <c r="C17" s="9" t="s">
        <v>32</v>
      </c>
      <c r="D17" s="8" t="s">
        <v>106</v>
      </c>
      <c r="E17" s="7" t="s">
        <v>107</v>
      </c>
      <c r="F17" s="12">
        <v>4.5</v>
      </c>
      <c r="G17" s="12" t="s">
        <v>112</v>
      </c>
      <c r="H17" s="12">
        <v>4.95</v>
      </c>
      <c r="I17" s="12">
        <v>10</v>
      </c>
    </row>
    <row r="18" spans="1:10" ht="30" x14ac:dyDescent="0.25">
      <c r="A18" s="52"/>
      <c r="B18" s="7" t="s">
        <v>16</v>
      </c>
      <c r="C18" s="9" t="s">
        <v>111</v>
      </c>
      <c r="D18" s="8" t="s">
        <v>106</v>
      </c>
      <c r="E18" s="7" t="s">
        <v>107</v>
      </c>
      <c r="F18" s="12" t="s">
        <v>112</v>
      </c>
      <c r="G18" s="12" t="s">
        <v>112</v>
      </c>
      <c r="H18" s="12">
        <v>10.45</v>
      </c>
      <c r="I18" s="12">
        <v>10</v>
      </c>
    </row>
    <row r="19" spans="1:10" ht="48.75" customHeight="1" x14ac:dyDescent="0.25">
      <c r="A19" s="52"/>
      <c r="B19" s="7" t="s">
        <v>17</v>
      </c>
      <c r="C19" s="9" t="s">
        <v>33</v>
      </c>
      <c r="D19" s="8" t="s">
        <v>106</v>
      </c>
      <c r="E19" s="7"/>
      <c r="F19" s="12">
        <v>0</v>
      </c>
      <c r="G19" s="12" t="s">
        <v>112</v>
      </c>
      <c r="H19" s="12">
        <v>0</v>
      </c>
      <c r="I19" s="12">
        <v>1</v>
      </c>
    </row>
    <row r="20" spans="1:10" ht="75" x14ac:dyDescent="0.25">
      <c r="A20" s="52"/>
      <c r="B20" s="7" t="s">
        <v>18</v>
      </c>
      <c r="C20" s="9" t="s">
        <v>114</v>
      </c>
      <c r="D20" s="8" t="s">
        <v>106</v>
      </c>
      <c r="E20" s="8" t="s">
        <v>121</v>
      </c>
      <c r="F20" s="12">
        <v>0</v>
      </c>
      <c r="G20" s="12" t="s">
        <v>112</v>
      </c>
      <c r="H20" s="12"/>
      <c r="I20" s="12">
        <v>18.75</v>
      </c>
    </row>
    <row r="21" spans="1:10" x14ac:dyDescent="0.25">
      <c r="A21" s="52"/>
      <c r="B21" s="7" t="s">
        <v>19</v>
      </c>
      <c r="C21" s="9" t="s">
        <v>34</v>
      </c>
      <c r="D21" s="8" t="s">
        <v>106</v>
      </c>
      <c r="E21" s="7" t="s">
        <v>107</v>
      </c>
      <c r="F21" s="12">
        <v>4.5</v>
      </c>
      <c r="G21" s="12" t="s">
        <v>112</v>
      </c>
      <c r="H21" s="12">
        <v>4.95</v>
      </c>
      <c r="I21" s="12">
        <v>2</v>
      </c>
    </row>
    <row r="22" spans="1:10" x14ac:dyDescent="0.25">
      <c r="A22" s="52" t="s">
        <v>36</v>
      </c>
      <c r="B22" s="11" t="s">
        <v>37</v>
      </c>
      <c r="C22" s="10" t="s">
        <v>38</v>
      </c>
      <c r="D22" s="8" t="s">
        <v>106</v>
      </c>
      <c r="E22" s="7" t="s">
        <v>122</v>
      </c>
      <c r="F22" s="12">
        <f>240/1000</f>
        <v>0.24</v>
      </c>
      <c r="G22" s="12" t="s">
        <v>112</v>
      </c>
      <c r="H22" s="12"/>
      <c r="I22" s="12">
        <v>1</v>
      </c>
    </row>
    <row r="23" spans="1:10" x14ac:dyDescent="0.25">
      <c r="A23" s="52"/>
      <c r="B23" s="11" t="s">
        <v>39</v>
      </c>
      <c r="C23" s="10" t="s">
        <v>40</v>
      </c>
      <c r="D23" s="8" t="s">
        <v>106</v>
      </c>
      <c r="E23" s="7" t="s">
        <v>122</v>
      </c>
      <c r="F23" s="12">
        <f>240/1000</f>
        <v>0.24</v>
      </c>
      <c r="G23" s="12" t="s">
        <v>112</v>
      </c>
      <c r="H23" s="12"/>
      <c r="I23" s="12">
        <v>1</v>
      </c>
    </row>
    <row r="24" spans="1:10" x14ac:dyDescent="0.25">
      <c r="A24" s="53" t="s">
        <v>41</v>
      </c>
      <c r="B24" s="11" t="s">
        <v>42</v>
      </c>
      <c r="C24" s="10" t="s">
        <v>44</v>
      </c>
      <c r="D24" s="8" t="s">
        <v>106</v>
      </c>
      <c r="E24" s="7"/>
      <c r="F24" s="12">
        <v>0</v>
      </c>
      <c r="G24" s="12" t="s">
        <v>112</v>
      </c>
      <c r="H24" s="12"/>
      <c r="I24" s="12">
        <v>2</v>
      </c>
    </row>
    <row r="25" spans="1:10" x14ac:dyDescent="0.25">
      <c r="A25" s="53"/>
      <c r="B25" s="11" t="s">
        <v>43</v>
      </c>
      <c r="C25" s="10" t="s">
        <v>45</v>
      </c>
      <c r="D25" s="8" t="s">
        <v>106</v>
      </c>
      <c r="E25" s="7"/>
      <c r="F25" s="12">
        <v>0</v>
      </c>
      <c r="G25" s="12" t="s">
        <v>112</v>
      </c>
      <c r="H25" s="12"/>
      <c r="I25" s="12">
        <v>2</v>
      </c>
    </row>
    <row r="26" spans="1:10" x14ac:dyDescent="0.25">
      <c r="A26" s="53" t="s">
        <v>46</v>
      </c>
      <c r="B26" s="11" t="s">
        <v>47</v>
      </c>
      <c r="C26" s="10" t="s">
        <v>48</v>
      </c>
      <c r="D26" s="8" t="s">
        <v>106</v>
      </c>
      <c r="E26" s="7" t="s">
        <v>123</v>
      </c>
      <c r="F26" s="12">
        <f>480/1000</f>
        <v>0.48</v>
      </c>
      <c r="G26" s="12" t="s">
        <v>112</v>
      </c>
      <c r="H26" s="12"/>
      <c r="I26" s="12">
        <v>2</v>
      </c>
      <c r="J26" s="1" t="s">
        <v>131</v>
      </c>
    </row>
    <row r="27" spans="1:10" x14ac:dyDescent="0.25">
      <c r="A27" s="53"/>
      <c r="B27" s="11" t="s">
        <v>49</v>
      </c>
      <c r="C27" s="10" t="s">
        <v>50</v>
      </c>
      <c r="D27" s="8" t="s">
        <v>106</v>
      </c>
      <c r="E27" s="7" t="s">
        <v>123</v>
      </c>
      <c r="F27" s="12">
        <f>480/1000</f>
        <v>0.48</v>
      </c>
      <c r="G27" s="12" t="s">
        <v>112</v>
      </c>
      <c r="H27" s="12"/>
      <c r="I27" s="12">
        <v>2.5</v>
      </c>
    </row>
    <row r="28" spans="1:10" x14ac:dyDescent="0.25">
      <c r="A28" s="53" t="s">
        <v>51</v>
      </c>
      <c r="B28" s="11" t="s">
        <v>52</v>
      </c>
      <c r="C28" s="10" t="s">
        <v>54</v>
      </c>
      <c r="D28" s="8" t="s">
        <v>106</v>
      </c>
      <c r="E28" s="7" t="s">
        <v>122</v>
      </c>
      <c r="F28" s="12">
        <f>1399/1000</f>
        <v>1.399</v>
      </c>
      <c r="G28" s="12" t="s">
        <v>112</v>
      </c>
      <c r="H28" s="12"/>
      <c r="I28" s="12">
        <v>1.6</v>
      </c>
    </row>
    <row r="29" spans="1:10" x14ac:dyDescent="0.25">
      <c r="A29" s="53"/>
      <c r="B29" s="11" t="s">
        <v>53</v>
      </c>
      <c r="C29" s="10" t="s">
        <v>55</v>
      </c>
      <c r="D29" s="8" t="s">
        <v>106</v>
      </c>
      <c r="E29" s="7" t="s">
        <v>122</v>
      </c>
      <c r="F29" s="12">
        <f>1399/1000</f>
        <v>1.399</v>
      </c>
      <c r="G29" s="12" t="s">
        <v>112</v>
      </c>
      <c r="H29" s="12"/>
      <c r="I29" s="12">
        <v>1.6</v>
      </c>
      <c r="J29" s="1" t="s">
        <v>131</v>
      </c>
    </row>
    <row r="30" spans="1:10" x14ac:dyDescent="0.25">
      <c r="A30" s="53" t="s">
        <v>56</v>
      </c>
      <c r="B30" s="11" t="s">
        <v>57</v>
      </c>
      <c r="C30" s="10" t="s">
        <v>59</v>
      </c>
      <c r="D30" s="8" t="s">
        <v>106</v>
      </c>
      <c r="E30" s="7" t="s">
        <v>126</v>
      </c>
      <c r="F30" s="12">
        <f>650/1000</f>
        <v>0.65</v>
      </c>
      <c r="G30" s="12" t="s">
        <v>112</v>
      </c>
      <c r="H30" s="12"/>
      <c r="I30" s="12">
        <v>2</v>
      </c>
      <c r="J30" s="1" t="s">
        <v>131</v>
      </c>
    </row>
    <row r="31" spans="1:10" x14ac:dyDescent="0.25">
      <c r="A31" s="53"/>
      <c r="B31" s="11" t="s">
        <v>58</v>
      </c>
      <c r="C31" s="10" t="s">
        <v>60</v>
      </c>
      <c r="D31" s="8" t="s">
        <v>106</v>
      </c>
      <c r="E31" s="7" t="s">
        <v>126</v>
      </c>
      <c r="F31" s="12">
        <f>650/1000</f>
        <v>0.65</v>
      </c>
      <c r="G31" s="12" t="s">
        <v>112</v>
      </c>
      <c r="H31" s="12"/>
      <c r="I31" s="12">
        <v>2</v>
      </c>
      <c r="J31" s="1" t="s">
        <v>131</v>
      </c>
    </row>
    <row r="32" spans="1:10" x14ac:dyDescent="0.25">
      <c r="A32" s="8" t="s">
        <v>61</v>
      </c>
      <c r="B32" s="7" t="s">
        <v>62</v>
      </c>
      <c r="C32" s="10" t="s">
        <v>63</v>
      </c>
      <c r="D32" s="8" t="s">
        <v>106</v>
      </c>
      <c r="E32" s="20" t="s">
        <v>129</v>
      </c>
      <c r="F32" s="18">
        <v>0.55000000000000004</v>
      </c>
      <c r="G32" s="12" t="s">
        <v>112</v>
      </c>
      <c r="H32" s="12">
        <v>0.6</v>
      </c>
      <c r="I32" s="18">
        <v>2</v>
      </c>
      <c r="J32" s="1" t="s">
        <v>130</v>
      </c>
    </row>
    <row r="33" spans="1:10" x14ac:dyDescent="0.25">
      <c r="A33" s="7" t="s">
        <v>64</v>
      </c>
      <c r="B33" s="11" t="s">
        <v>65</v>
      </c>
      <c r="C33" s="10" t="s">
        <v>64</v>
      </c>
      <c r="D33" s="8" t="s">
        <v>106</v>
      </c>
      <c r="E33" s="7" t="s">
        <v>107</v>
      </c>
      <c r="F33" s="12">
        <v>0</v>
      </c>
      <c r="G33" s="12" t="s">
        <v>112</v>
      </c>
      <c r="H33" s="12">
        <v>0</v>
      </c>
      <c r="I33" s="12">
        <v>2</v>
      </c>
    </row>
    <row r="34" spans="1:10" ht="60" x14ac:dyDescent="0.25">
      <c r="A34" s="7" t="s">
        <v>66</v>
      </c>
      <c r="B34" s="7" t="s">
        <v>67</v>
      </c>
      <c r="C34" s="9" t="s">
        <v>115</v>
      </c>
      <c r="D34" s="8" t="s">
        <v>106</v>
      </c>
      <c r="E34" s="7" t="s">
        <v>107</v>
      </c>
      <c r="F34" s="12">
        <v>4.0999999999999996</v>
      </c>
      <c r="G34" s="12" t="s">
        <v>112</v>
      </c>
      <c r="H34" s="12">
        <v>4.95</v>
      </c>
      <c r="I34" s="12">
        <v>2.5</v>
      </c>
    </row>
    <row r="35" spans="1:10" ht="42.75" customHeight="1" x14ac:dyDescent="0.25">
      <c r="A35" s="52" t="s">
        <v>70</v>
      </c>
      <c r="B35" s="11" t="s">
        <v>68</v>
      </c>
      <c r="C35" s="9" t="s">
        <v>116</v>
      </c>
      <c r="D35" s="8" t="s">
        <v>106</v>
      </c>
      <c r="E35" s="7" t="s">
        <v>107</v>
      </c>
      <c r="F35" s="12">
        <v>4.5</v>
      </c>
      <c r="G35" s="12" t="s">
        <v>112</v>
      </c>
      <c r="H35" s="12">
        <v>4.95</v>
      </c>
      <c r="I35" s="12"/>
    </row>
    <row r="36" spans="1:10" ht="45" customHeight="1" x14ac:dyDescent="0.25">
      <c r="A36" s="52"/>
      <c r="B36" s="11" t="s">
        <v>69</v>
      </c>
      <c r="C36" s="9" t="s">
        <v>117</v>
      </c>
      <c r="D36" s="8" t="s">
        <v>106</v>
      </c>
      <c r="E36" s="7" t="s">
        <v>107</v>
      </c>
      <c r="F36" s="12">
        <v>5.5</v>
      </c>
      <c r="G36" s="12" t="s">
        <v>112</v>
      </c>
      <c r="H36" s="12">
        <v>5.5</v>
      </c>
      <c r="I36" s="12"/>
    </row>
    <row r="37" spans="1:10" ht="30" x14ac:dyDescent="0.25">
      <c r="A37" s="7" t="s">
        <v>71</v>
      </c>
      <c r="B37" s="11" t="s">
        <v>72</v>
      </c>
      <c r="C37" s="9" t="s">
        <v>73</v>
      </c>
      <c r="D37" s="8" t="s">
        <v>106</v>
      </c>
      <c r="E37" s="7"/>
      <c r="F37" s="12">
        <v>0</v>
      </c>
      <c r="G37" s="12" t="s">
        <v>112</v>
      </c>
      <c r="H37" s="12">
        <v>0</v>
      </c>
      <c r="I37" s="12"/>
    </row>
    <row r="38" spans="1:10" ht="45" x14ac:dyDescent="0.25">
      <c r="A38" s="8" t="s">
        <v>74</v>
      </c>
      <c r="B38" s="7" t="s">
        <v>75</v>
      </c>
      <c r="C38" s="9" t="s">
        <v>76</v>
      </c>
      <c r="D38" s="8" t="s">
        <v>106</v>
      </c>
      <c r="E38" s="8" t="s">
        <v>121</v>
      </c>
      <c r="F38" s="12">
        <v>0</v>
      </c>
      <c r="G38" s="12" t="s">
        <v>112</v>
      </c>
      <c r="H38" s="12"/>
      <c r="I38" s="12"/>
    </row>
    <row r="39" spans="1:10" x14ac:dyDescent="0.25">
      <c r="A39" s="52" t="s">
        <v>97</v>
      </c>
      <c r="B39" s="11" t="s">
        <v>77</v>
      </c>
      <c r="C39" s="10" t="s">
        <v>78</v>
      </c>
      <c r="D39" s="8" t="s">
        <v>106</v>
      </c>
      <c r="E39" s="7" t="s">
        <v>132</v>
      </c>
      <c r="F39" s="12">
        <v>0</v>
      </c>
      <c r="G39" s="12" t="s">
        <v>112</v>
      </c>
      <c r="H39" s="12"/>
      <c r="I39" s="12"/>
    </row>
    <row r="40" spans="1:10" x14ac:dyDescent="0.25">
      <c r="A40" s="52"/>
      <c r="B40" s="11" t="s">
        <v>79</v>
      </c>
      <c r="C40" s="10" t="s">
        <v>80</v>
      </c>
      <c r="D40" s="8" t="s">
        <v>106</v>
      </c>
      <c r="E40" s="7" t="s">
        <v>132</v>
      </c>
      <c r="F40" s="12">
        <v>0</v>
      </c>
      <c r="G40" s="12" t="s">
        <v>112</v>
      </c>
      <c r="H40" s="12"/>
      <c r="I40" s="12"/>
    </row>
    <row r="41" spans="1:10" x14ac:dyDescent="0.25">
      <c r="A41" s="52"/>
      <c r="B41" s="11" t="s">
        <v>81</v>
      </c>
      <c r="C41" s="10" t="s">
        <v>82</v>
      </c>
      <c r="D41" s="8" t="s">
        <v>106</v>
      </c>
      <c r="E41" s="7" t="s">
        <v>132</v>
      </c>
      <c r="F41" s="12">
        <v>0</v>
      </c>
      <c r="G41" s="12" t="s">
        <v>112</v>
      </c>
      <c r="H41" s="12"/>
      <c r="I41" s="12"/>
    </row>
    <row r="42" spans="1:10" x14ac:dyDescent="0.25">
      <c r="A42" s="52"/>
      <c r="B42" s="11" t="s">
        <v>83</v>
      </c>
      <c r="C42" s="10" t="s">
        <v>84</v>
      </c>
      <c r="D42" s="8" t="s">
        <v>106</v>
      </c>
      <c r="E42" s="7"/>
      <c r="F42" s="12"/>
      <c r="G42" s="12" t="s">
        <v>112</v>
      </c>
      <c r="H42" s="12"/>
      <c r="I42" s="12"/>
    </row>
    <row r="43" spans="1:10" x14ac:dyDescent="0.25">
      <c r="A43" s="52"/>
      <c r="B43" s="11" t="s">
        <v>85</v>
      </c>
      <c r="C43" s="10" t="s">
        <v>86</v>
      </c>
      <c r="D43" s="8" t="s">
        <v>106</v>
      </c>
      <c r="E43" s="7" t="s">
        <v>107</v>
      </c>
      <c r="F43" s="12">
        <v>2.4</v>
      </c>
      <c r="G43" s="12" t="s">
        <v>112</v>
      </c>
      <c r="H43" s="12">
        <v>2.09</v>
      </c>
      <c r="I43" s="12"/>
    </row>
    <row r="44" spans="1:10" ht="30" x14ac:dyDescent="0.25">
      <c r="A44" s="52"/>
      <c r="B44" s="7" t="s">
        <v>87</v>
      </c>
      <c r="C44" s="9" t="s">
        <v>88</v>
      </c>
      <c r="D44" s="8" t="s">
        <v>106</v>
      </c>
      <c r="E44" s="7"/>
      <c r="F44" s="12"/>
      <c r="G44" s="12" t="s">
        <v>112</v>
      </c>
      <c r="H44" s="12">
        <v>3.85</v>
      </c>
      <c r="I44" s="12"/>
    </row>
    <row r="45" spans="1:10" ht="30" x14ac:dyDescent="0.25">
      <c r="A45" s="52"/>
      <c r="B45" s="7" t="s">
        <v>89</v>
      </c>
      <c r="C45" s="9" t="s">
        <v>90</v>
      </c>
      <c r="D45" s="8" t="s">
        <v>106</v>
      </c>
      <c r="E45" s="7" t="s">
        <v>132</v>
      </c>
      <c r="F45" s="12">
        <v>0</v>
      </c>
      <c r="G45" s="12" t="s">
        <v>112</v>
      </c>
      <c r="H45" s="12">
        <v>3.85</v>
      </c>
      <c r="I45" s="12"/>
      <c r="J45" s="27"/>
    </row>
    <row r="46" spans="1:10" x14ac:dyDescent="0.25">
      <c r="A46" s="52"/>
      <c r="B46" s="11" t="s">
        <v>91</v>
      </c>
      <c r="C46" s="10" t="s">
        <v>92</v>
      </c>
      <c r="D46" s="8" t="s">
        <v>106</v>
      </c>
      <c r="E46" s="7" t="s">
        <v>107</v>
      </c>
      <c r="F46" s="12">
        <v>2.4</v>
      </c>
      <c r="G46" s="12" t="s">
        <v>112</v>
      </c>
      <c r="H46" s="12">
        <v>2.09</v>
      </c>
      <c r="I46" s="12"/>
    </row>
    <row r="47" spans="1:10" ht="30" x14ac:dyDescent="0.25">
      <c r="A47" s="52"/>
      <c r="B47" s="7" t="s">
        <v>93</v>
      </c>
      <c r="C47" s="9" t="s">
        <v>94</v>
      </c>
      <c r="D47" s="8" t="s">
        <v>106</v>
      </c>
      <c r="E47" s="7"/>
      <c r="F47" s="12"/>
      <c r="G47" s="12" t="s">
        <v>112</v>
      </c>
      <c r="H47" s="12">
        <v>4.95</v>
      </c>
      <c r="I47" s="12"/>
    </row>
    <row r="48" spans="1:10" ht="30" x14ac:dyDescent="0.25">
      <c r="A48" s="52"/>
      <c r="B48" s="7" t="s">
        <v>95</v>
      </c>
      <c r="C48" s="9" t="s">
        <v>96</v>
      </c>
      <c r="D48" s="8" t="s">
        <v>106</v>
      </c>
      <c r="E48" s="7" t="s">
        <v>132</v>
      </c>
      <c r="F48" s="12">
        <v>0</v>
      </c>
      <c r="G48" s="12" t="s">
        <v>112</v>
      </c>
      <c r="H48" s="12"/>
      <c r="I48" s="12"/>
    </row>
    <row r="49" spans="1:9" x14ac:dyDescent="0.25">
      <c r="A49" s="53" t="s">
        <v>105</v>
      </c>
      <c r="B49" s="11" t="s">
        <v>99</v>
      </c>
      <c r="C49" s="10" t="s">
        <v>98</v>
      </c>
      <c r="D49" s="8" t="s">
        <v>106</v>
      </c>
      <c r="E49" s="7" t="s">
        <v>107</v>
      </c>
      <c r="F49" s="12">
        <v>4.5</v>
      </c>
      <c r="G49" s="12" t="s">
        <v>112</v>
      </c>
      <c r="H49" s="12">
        <v>4.95</v>
      </c>
      <c r="I49" s="12"/>
    </row>
    <row r="50" spans="1:9" ht="30" x14ac:dyDescent="0.25">
      <c r="A50" s="53"/>
      <c r="B50" s="7" t="s">
        <v>100</v>
      </c>
      <c r="C50" s="9" t="s">
        <v>101</v>
      </c>
      <c r="D50" s="8" t="s">
        <v>106</v>
      </c>
      <c r="E50" s="7" t="s">
        <v>107</v>
      </c>
      <c r="F50" s="12">
        <v>4.5</v>
      </c>
      <c r="G50" s="12" t="s">
        <v>112</v>
      </c>
      <c r="H50" s="12">
        <v>4.95</v>
      </c>
      <c r="I50" s="12"/>
    </row>
    <row r="51" spans="1:9" x14ac:dyDescent="0.25">
      <c r="A51" s="53"/>
      <c r="B51" s="7" t="s">
        <v>102</v>
      </c>
      <c r="C51" s="14" t="s">
        <v>103</v>
      </c>
      <c r="D51" s="8" t="s">
        <v>106</v>
      </c>
      <c r="E51" s="8" t="s">
        <v>133</v>
      </c>
      <c r="F51" s="12">
        <v>0</v>
      </c>
      <c r="G51" s="12" t="s">
        <v>112</v>
      </c>
      <c r="H51" s="12"/>
      <c r="I51" s="12"/>
    </row>
    <row r="52" spans="1:9" x14ac:dyDescent="0.25">
      <c r="A52" s="53"/>
      <c r="B52" s="11" t="s">
        <v>104</v>
      </c>
      <c r="C52" s="10" t="s">
        <v>134</v>
      </c>
      <c r="D52" s="8" t="s">
        <v>106</v>
      </c>
      <c r="E52" s="7"/>
      <c r="F52" s="12"/>
      <c r="G52" s="12" t="s">
        <v>112</v>
      </c>
      <c r="H52" s="12">
        <v>4.95</v>
      </c>
      <c r="I52" s="12"/>
    </row>
    <row r="53" spans="1:9" x14ac:dyDescent="0.25">
      <c r="F53" s="13"/>
      <c r="G53" s="13"/>
      <c r="H53" s="13"/>
      <c r="I53" s="13"/>
    </row>
    <row r="54" spans="1:9" x14ac:dyDescent="0.25">
      <c r="A54" s="6" t="s">
        <v>118</v>
      </c>
      <c r="F54" s="13"/>
      <c r="G54" s="13"/>
      <c r="H54" s="13"/>
      <c r="I54" s="13"/>
    </row>
    <row r="55" spans="1:9" x14ac:dyDescent="0.25">
      <c r="A55" s="15" t="s">
        <v>119</v>
      </c>
      <c r="F55" s="13"/>
      <c r="G55" s="13"/>
      <c r="H55" s="13"/>
      <c r="I55" s="13"/>
    </row>
    <row r="56" spans="1:9" x14ac:dyDescent="0.25">
      <c r="B56" s="5" t="s">
        <v>107</v>
      </c>
      <c r="C56" s="1" t="s">
        <v>120</v>
      </c>
      <c r="F56" s="13"/>
      <c r="G56" s="13"/>
      <c r="H56" s="13"/>
      <c r="I56" s="13"/>
    </row>
    <row r="57" spans="1:9" x14ac:dyDescent="0.25">
      <c r="B57" s="19" t="s">
        <v>122</v>
      </c>
      <c r="C57" s="1" t="s">
        <v>124</v>
      </c>
      <c r="F57" s="13"/>
      <c r="G57" s="13"/>
      <c r="H57" s="13"/>
      <c r="I57" s="13"/>
    </row>
    <row r="58" spans="1:9" x14ac:dyDescent="0.25">
      <c r="B58" s="5" t="s">
        <v>123</v>
      </c>
      <c r="C58" s="1" t="s">
        <v>125</v>
      </c>
      <c r="F58" s="13"/>
      <c r="G58" s="13"/>
      <c r="H58" s="13"/>
      <c r="I58" s="13"/>
    </row>
    <row r="59" spans="1:9" x14ac:dyDescent="0.25">
      <c r="B59" s="5" t="s">
        <v>127</v>
      </c>
      <c r="C59" s="1" t="s">
        <v>128</v>
      </c>
      <c r="F59" s="13"/>
      <c r="G59" s="13"/>
      <c r="H59" s="13"/>
      <c r="I59" s="13"/>
    </row>
    <row r="60" spans="1:9" x14ac:dyDescent="0.25">
      <c r="F60" s="13"/>
      <c r="G60" s="13"/>
      <c r="H60" s="13"/>
      <c r="I60" s="13"/>
    </row>
    <row r="61" spans="1:9" x14ac:dyDescent="0.25">
      <c r="F61" s="13"/>
      <c r="G61" s="13"/>
      <c r="H61" s="13"/>
      <c r="I61" s="13"/>
    </row>
    <row r="62" spans="1:9" x14ac:dyDescent="0.25">
      <c r="F62" s="13"/>
      <c r="G62" s="13"/>
      <c r="H62" s="13"/>
      <c r="I62" s="13"/>
    </row>
    <row r="63" spans="1:9" x14ac:dyDescent="0.25">
      <c r="F63" s="13"/>
      <c r="G63" s="13"/>
      <c r="H63" s="13"/>
      <c r="I63" s="13"/>
    </row>
    <row r="64" spans="1:9" x14ac:dyDescent="0.25">
      <c r="F64" s="13"/>
      <c r="G64" s="13"/>
      <c r="H64" s="13"/>
      <c r="I64" s="13"/>
    </row>
    <row r="65" spans="6:9" x14ac:dyDescent="0.25">
      <c r="F65" s="13"/>
      <c r="G65" s="13"/>
      <c r="H65" s="13"/>
      <c r="I65" s="13"/>
    </row>
    <row r="66" spans="6:9" x14ac:dyDescent="0.25">
      <c r="F66" s="13"/>
      <c r="G66" s="13"/>
      <c r="H66" s="13"/>
      <c r="I66" s="13"/>
    </row>
    <row r="67" spans="6:9" x14ac:dyDescent="0.25">
      <c r="F67" s="13"/>
      <c r="G67" s="13"/>
      <c r="H67" s="13"/>
      <c r="I67" s="13"/>
    </row>
    <row r="68" spans="6:9" x14ac:dyDescent="0.25">
      <c r="F68" s="13"/>
      <c r="G68" s="13"/>
      <c r="H68" s="13"/>
      <c r="I68" s="13"/>
    </row>
    <row r="69" spans="6:9" x14ac:dyDescent="0.25">
      <c r="F69" s="13"/>
      <c r="G69" s="13"/>
      <c r="H69" s="13"/>
      <c r="I69" s="13"/>
    </row>
  </sheetData>
  <mergeCells count="17">
    <mergeCell ref="A39:A48"/>
    <mergeCell ref="A49:A52"/>
    <mergeCell ref="H2:H3"/>
    <mergeCell ref="A26:A27"/>
    <mergeCell ref="A28:A29"/>
    <mergeCell ref="A30:A31"/>
    <mergeCell ref="A35:A36"/>
    <mergeCell ref="I2:I3"/>
    <mergeCell ref="D2:D3"/>
    <mergeCell ref="A22:A23"/>
    <mergeCell ref="A24:A25"/>
    <mergeCell ref="E2:F2"/>
    <mergeCell ref="A2:A3"/>
    <mergeCell ref="B2:B3"/>
    <mergeCell ref="C2:C3"/>
    <mergeCell ref="A5:A21"/>
    <mergeCell ref="G2:G3"/>
  </mergeCells>
  <pageMargins left="0.70866141732283472" right="0.70866141732283472" top="0.78740157480314965" bottom="0.59055118110236227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76"/>
  <sheetViews>
    <sheetView tabSelected="1" workbookViewId="0">
      <selection activeCell="B43" sqref="B43"/>
    </sheetView>
  </sheetViews>
  <sheetFormatPr defaultRowHeight="15" x14ac:dyDescent="0.25"/>
  <cols>
    <col min="1" max="1" width="25.85546875" style="4" customWidth="1"/>
    <col min="2" max="2" width="11.140625" style="5" customWidth="1"/>
    <col min="3" max="3" width="42.7109375" style="1" customWidth="1"/>
    <col min="4" max="4" width="9.42578125" style="1" customWidth="1"/>
    <col min="5" max="5" width="18.140625" style="1" hidden="1" customWidth="1"/>
    <col min="6" max="7" width="12.5703125" style="1" hidden="1" customWidth="1"/>
    <col min="8" max="12" width="12.5703125" style="1" customWidth="1"/>
  </cols>
  <sheetData>
    <row r="1" spans="1:12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2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2" ht="40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2" x14ac:dyDescent="0.25">
      <c r="A4" s="28" t="s">
        <v>144</v>
      </c>
    </row>
    <row r="5" spans="1:12" x14ac:dyDescent="0.25">
      <c r="A5" s="28" t="s">
        <v>147</v>
      </c>
    </row>
    <row r="6" spans="1:12" ht="30" customHeight="1" x14ac:dyDescent="0.25">
      <c r="A6" s="60" t="s">
        <v>145</v>
      </c>
      <c r="B6" s="61"/>
      <c r="C6" s="61"/>
      <c r="D6" s="61"/>
      <c r="E6" s="61"/>
      <c r="F6" s="61"/>
      <c r="G6" s="61"/>
      <c r="H6" s="61"/>
      <c r="I6" s="61"/>
      <c r="J6" s="62"/>
    </row>
    <row r="7" spans="1:12" ht="12" customHeight="1" x14ac:dyDescent="0.25">
      <c r="B7" s="4"/>
    </row>
    <row r="8" spans="1:12" s="3" customFormat="1" ht="5.25" customHeight="1" x14ac:dyDescent="0.25">
      <c r="A8" s="69" t="s">
        <v>0</v>
      </c>
      <c r="B8" s="72" t="s">
        <v>1</v>
      </c>
      <c r="C8" s="72" t="s">
        <v>2</v>
      </c>
      <c r="D8" s="72" t="s">
        <v>35</v>
      </c>
      <c r="E8" s="56"/>
      <c r="F8" s="57"/>
      <c r="G8" s="57"/>
      <c r="H8" s="57"/>
      <c r="I8" s="57"/>
      <c r="J8" s="58"/>
      <c r="K8" s="2"/>
      <c r="L8" s="2"/>
    </row>
    <row r="9" spans="1:12" s="3" customFormat="1" ht="25.5" customHeight="1" x14ac:dyDescent="0.25">
      <c r="A9" s="70"/>
      <c r="B9" s="73"/>
      <c r="C9" s="73"/>
      <c r="D9" s="73"/>
      <c r="E9" s="56" t="s">
        <v>142</v>
      </c>
      <c r="F9" s="57"/>
      <c r="G9" s="58"/>
      <c r="H9" s="56" t="s">
        <v>143</v>
      </c>
      <c r="I9" s="57"/>
      <c r="J9" s="58"/>
      <c r="K9" s="2"/>
      <c r="L9" s="2"/>
    </row>
    <row r="10" spans="1:12" s="3" customFormat="1" ht="36" customHeight="1" x14ac:dyDescent="0.25">
      <c r="A10" s="71"/>
      <c r="B10" s="74"/>
      <c r="C10" s="74"/>
      <c r="D10" s="74"/>
      <c r="E10" s="29" t="s">
        <v>136</v>
      </c>
      <c r="F10" s="29" t="s">
        <v>138</v>
      </c>
      <c r="G10" s="29" t="s">
        <v>137</v>
      </c>
      <c r="H10" s="29" t="s">
        <v>136</v>
      </c>
      <c r="I10" s="29" t="s">
        <v>138</v>
      </c>
      <c r="J10" s="29" t="s">
        <v>137</v>
      </c>
      <c r="K10" s="2"/>
      <c r="L10" s="2"/>
    </row>
    <row r="11" spans="1:12" s="17" customFormat="1" ht="22.5" customHeight="1" x14ac:dyDescent="0.2">
      <c r="A11" s="30">
        <v>1</v>
      </c>
      <c r="B11" s="31">
        <v>2</v>
      </c>
      <c r="C11" s="31">
        <v>3</v>
      </c>
      <c r="D11" s="31">
        <v>4</v>
      </c>
      <c r="E11" s="32">
        <v>5</v>
      </c>
      <c r="F11" s="32">
        <v>6</v>
      </c>
      <c r="G11" s="32">
        <v>7</v>
      </c>
      <c r="H11" s="33">
        <v>8</v>
      </c>
      <c r="I11" s="33">
        <v>9</v>
      </c>
      <c r="J11" s="33">
        <v>10</v>
      </c>
      <c r="K11" s="16"/>
      <c r="L11" s="16"/>
    </row>
    <row r="12" spans="1:12" ht="30" x14ac:dyDescent="0.25">
      <c r="A12" s="66" t="s">
        <v>20</v>
      </c>
      <c r="B12" s="34" t="s">
        <v>3</v>
      </c>
      <c r="C12" s="35" t="s">
        <v>21</v>
      </c>
      <c r="D12" s="36" t="s">
        <v>106</v>
      </c>
      <c r="E12" s="37">
        <v>15</v>
      </c>
      <c r="F12" s="37">
        <f>E12*25%</f>
        <v>3.75</v>
      </c>
      <c r="G12" s="37">
        <f>E12+F12</f>
        <v>18.75</v>
      </c>
      <c r="H12" s="38">
        <f t="shared" ref="H12:H59" si="0">SUM(E12/7.5345)</f>
        <v>1.9908421262193907</v>
      </c>
      <c r="I12" s="38">
        <f>SUM(H12*0.25)</f>
        <v>0.49771053155484768</v>
      </c>
      <c r="J12" s="38">
        <f>SUM(H12:I12)</f>
        <v>2.4885526577742385</v>
      </c>
    </row>
    <row r="13" spans="1:12" ht="45" x14ac:dyDescent="0.25">
      <c r="A13" s="68"/>
      <c r="B13" s="34" t="s">
        <v>4</v>
      </c>
      <c r="C13" s="35" t="s">
        <v>22</v>
      </c>
      <c r="D13" s="36" t="s">
        <v>106</v>
      </c>
      <c r="E13" s="37">
        <v>15</v>
      </c>
      <c r="F13" s="37">
        <f t="shared" ref="F13:F59" si="1">E13*25%</f>
        <v>3.75</v>
      </c>
      <c r="G13" s="37">
        <f t="shared" ref="G13:G59" si="2">E13+F13</f>
        <v>18.75</v>
      </c>
      <c r="H13" s="38">
        <f t="shared" si="0"/>
        <v>1.9908421262193907</v>
      </c>
      <c r="I13" s="38">
        <f t="shared" ref="I13:I59" si="3">SUM(H13*0.25)</f>
        <v>0.49771053155484768</v>
      </c>
      <c r="J13" s="38">
        <f t="shared" ref="J13:J59" si="4">SUM(H13:I13)</f>
        <v>2.4885526577742385</v>
      </c>
    </row>
    <row r="14" spans="1:12" ht="30" x14ac:dyDescent="0.25">
      <c r="A14" s="68"/>
      <c r="B14" s="34" t="s">
        <v>5</v>
      </c>
      <c r="C14" s="35" t="s">
        <v>23</v>
      </c>
      <c r="D14" s="36" t="s">
        <v>106</v>
      </c>
      <c r="E14" s="37">
        <v>20</v>
      </c>
      <c r="F14" s="37">
        <f t="shared" si="1"/>
        <v>5</v>
      </c>
      <c r="G14" s="37">
        <f t="shared" si="2"/>
        <v>25</v>
      </c>
      <c r="H14" s="38">
        <f t="shared" si="0"/>
        <v>2.654456168292521</v>
      </c>
      <c r="I14" s="38">
        <f t="shared" si="3"/>
        <v>0.66361404207313024</v>
      </c>
      <c r="J14" s="38">
        <v>3.31</v>
      </c>
    </row>
    <row r="15" spans="1:12" x14ac:dyDescent="0.25">
      <c r="A15" s="68"/>
      <c r="B15" s="34" t="s">
        <v>6</v>
      </c>
      <c r="C15" s="35" t="s">
        <v>113</v>
      </c>
      <c r="D15" s="36" t="s">
        <v>106</v>
      </c>
      <c r="E15" s="37">
        <v>15</v>
      </c>
      <c r="F15" s="37">
        <f t="shared" si="1"/>
        <v>3.75</v>
      </c>
      <c r="G15" s="37">
        <f t="shared" si="2"/>
        <v>18.75</v>
      </c>
      <c r="H15" s="38">
        <f t="shared" si="0"/>
        <v>1.9908421262193907</v>
      </c>
      <c r="I15" s="38">
        <f t="shared" si="3"/>
        <v>0.49771053155484768</v>
      </c>
      <c r="J15" s="38">
        <f t="shared" si="4"/>
        <v>2.4885526577742385</v>
      </c>
    </row>
    <row r="16" spans="1:12" x14ac:dyDescent="0.25">
      <c r="A16" s="68"/>
      <c r="B16" s="34" t="s">
        <v>7</v>
      </c>
      <c r="C16" s="35" t="s">
        <v>24</v>
      </c>
      <c r="D16" s="36" t="s">
        <v>106</v>
      </c>
      <c r="E16" s="37">
        <v>15</v>
      </c>
      <c r="F16" s="37">
        <f t="shared" si="1"/>
        <v>3.75</v>
      </c>
      <c r="G16" s="37">
        <f t="shared" si="2"/>
        <v>18.75</v>
      </c>
      <c r="H16" s="38">
        <f t="shared" si="0"/>
        <v>1.9908421262193907</v>
      </c>
      <c r="I16" s="38">
        <f t="shared" si="3"/>
        <v>0.49771053155484768</v>
      </c>
      <c r="J16" s="38">
        <f t="shared" si="4"/>
        <v>2.4885526577742385</v>
      </c>
    </row>
    <row r="17" spans="1:10" x14ac:dyDescent="0.25">
      <c r="A17" s="68"/>
      <c r="B17" s="34" t="s">
        <v>8</v>
      </c>
      <c r="C17" s="35" t="s">
        <v>25</v>
      </c>
      <c r="D17" s="36" t="s">
        <v>106</v>
      </c>
      <c r="E17" s="37">
        <v>15</v>
      </c>
      <c r="F17" s="37">
        <f t="shared" si="1"/>
        <v>3.75</v>
      </c>
      <c r="G17" s="37">
        <f t="shared" si="2"/>
        <v>18.75</v>
      </c>
      <c r="H17" s="38">
        <f t="shared" si="0"/>
        <v>1.9908421262193907</v>
      </c>
      <c r="I17" s="38">
        <f t="shared" si="3"/>
        <v>0.49771053155484768</v>
      </c>
      <c r="J17" s="38">
        <f t="shared" si="4"/>
        <v>2.4885526577742385</v>
      </c>
    </row>
    <row r="18" spans="1:10" x14ac:dyDescent="0.25">
      <c r="A18" s="68"/>
      <c r="B18" s="34" t="s">
        <v>9</v>
      </c>
      <c r="C18" s="35" t="s">
        <v>26</v>
      </c>
      <c r="D18" s="36" t="s">
        <v>106</v>
      </c>
      <c r="E18" s="37">
        <v>15</v>
      </c>
      <c r="F18" s="37">
        <f t="shared" si="1"/>
        <v>3.75</v>
      </c>
      <c r="G18" s="37">
        <f t="shared" si="2"/>
        <v>18.75</v>
      </c>
      <c r="H18" s="38">
        <f t="shared" si="0"/>
        <v>1.9908421262193907</v>
      </c>
      <c r="I18" s="38">
        <f t="shared" si="3"/>
        <v>0.49771053155484768</v>
      </c>
      <c r="J18" s="38">
        <f t="shared" si="4"/>
        <v>2.4885526577742385</v>
      </c>
    </row>
    <row r="19" spans="1:10" x14ac:dyDescent="0.25">
      <c r="A19" s="68"/>
      <c r="B19" s="34" t="s">
        <v>10</v>
      </c>
      <c r="C19" s="35" t="s">
        <v>27</v>
      </c>
      <c r="D19" s="36" t="s">
        <v>106</v>
      </c>
      <c r="E19" s="37">
        <v>25</v>
      </c>
      <c r="F19" s="37">
        <f t="shared" si="1"/>
        <v>6.25</v>
      </c>
      <c r="G19" s="37">
        <f t="shared" si="2"/>
        <v>31.25</v>
      </c>
      <c r="H19" s="38">
        <f t="shared" si="0"/>
        <v>3.3180702103656512</v>
      </c>
      <c r="I19" s="38">
        <f t="shared" si="3"/>
        <v>0.8295175525914128</v>
      </c>
      <c r="J19" s="38">
        <f t="shared" si="4"/>
        <v>4.1475877629570643</v>
      </c>
    </row>
    <row r="20" spans="1:10" ht="30" x14ac:dyDescent="0.25">
      <c r="A20" s="68"/>
      <c r="B20" s="34" t="s">
        <v>11</v>
      </c>
      <c r="C20" s="39" t="s">
        <v>28</v>
      </c>
      <c r="D20" s="36" t="s">
        <v>106</v>
      </c>
      <c r="E20" s="37">
        <v>5</v>
      </c>
      <c r="F20" s="37">
        <f t="shared" si="1"/>
        <v>1.25</v>
      </c>
      <c r="G20" s="37">
        <f t="shared" si="2"/>
        <v>6.25</v>
      </c>
      <c r="H20" s="38">
        <f t="shared" si="0"/>
        <v>0.66361404207313024</v>
      </c>
      <c r="I20" s="38">
        <f t="shared" si="3"/>
        <v>0.16590351051828256</v>
      </c>
      <c r="J20" s="38">
        <f t="shared" si="4"/>
        <v>0.8295175525914128</v>
      </c>
    </row>
    <row r="21" spans="1:10" ht="30" x14ac:dyDescent="0.25">
      <c r="A21" s="68"/>
      <c r="B21" s="34" t="s">
        <v>12</v>
      </c>
      <c r="C21" s="35" t="s">
        <v>29</v>
      </c>
      <c r="D21" s="36" t="s">
        <v>106</v>
      </c>
      <c r="E21" s="37">
        <v>8</v>
      </c>
      <c r="F21" s="37">
        <f t="shared" si="1"/>
        <v>2</v>
      </c>
      <c r="G21" s="37">
        <f t="shared" si="2"/>
        <v>10</v>
      </c>
      <c r="H21" s="38">
        <f t="shared" si="0"/>
        <v>1.0617824673170084</v>
      </c>
      <c r="I21" s="38">
        <f t="shared" si="3"/>
        <v>0.26544561682925211</v>
      </c>
      <c r="J21" s="38">
        <f t="shared" si="4"/>
        <v>1.3272280841462605</v>
      </c>
    </row>
    <row r="22" spans="1:10" x14ac:dyDescent="0.25">
      <c r="A22" s="68"/>
      <c r="B22" s="34" t="s">
        <v>13</v>
      </c>
      <c r="C22" s="35" t="s">
        <v>30</v>
      </c>
      <c r="D22" s="36" t="s">
        <v>106</v>
      </c>
      <c r="E22" s="37">
        <v>15</v>
      </c>
      <c r="F22" s="37">
        <f t="shared" si="1"/>
        <v>3.75</v>
      </c>
      <c r="G22" s="37">
        <f t="shared" si="2"/>
        <v>18.75</v>
      </c>
      <c r="H22" s="38">
        <f t="shared" si="0"/>
        <v>1.9908421262193907</v>
      </c>
      <c r="I22" s="38">
        <f t="shared" si="3"/>
        <v>0.49771053155484768</v>
      </c>
      <c r="J22" s="38">
        <f t="shared" si="4"/>
        <v>2.4885526577742385</v>
      </c>
    </row>
    <row r="23" spans="1:10" ht="30" x14ac:dyDescent="0.25">
      <c r="A23" s="68"/>
      <c r="B23" s="34" t="s">
        <v>14</v>
      </c>
      <c r="C23" s="35" t="s">
        <v>31</v>
      </c>
      <c r="D23" s="36" t="s">
        <v>106</v>
      </c>
      <c r="E23" s="37">
        <v>15</v>
      </c>
      <c r="F23" s="37">
        <f t="shared" si="1"/>
        <v>3.75</v>
      </c>
      <c r="G23" s="37">
        <f t="shared" si="2"/>
        <v>18.75</v>
      </c>
      <c r="H23" s="38">
        <f t="shared" si="0"/>
        <v>1.9908421262193907</v>
      </c>
      <c r="I23" s="38">
        <f t="shared" si="3"/>
        <v>0.49771053155484768</v>
      </c>
      <c r="J23" s="38">
        <f t="shared" si="4"/>
        <v>2.4885526577742385</v>
      </c>
    </row>
    <row r="24" spans="1:10" x14ac:dyDescent="0.25">
      <c r="A24" s="68"/>
      <c r="B24" s="34" t="s">
        <v>15</v>
      </c>
      <c r="C24" s="35" t="s">
        <v>32</v>
      </c>
      <c r="D24" s="36" t="s">
        <v>106</v>
      </c>
      <c r="E24" s="37">
        <v>8</v>
      </c>
      <c r="F24" s="37">
        <f t="shared" si="1"/>
        <v>2</v>
      </c>
      <c r="G24" s="37">
        <f t="shared" si="2"/>
        <v>10</v>
      </c>
      <c r="H24" s="38">
        <f t="shared" si="0"/>
        <v>1.0617824673170084</v>
      </c>
      <c r="I24" s="38">
        <f t="shared" si="3"/>
        <v>0.26544561682925211</v>
      </c>
      <c r="J24" s="38">
        <f t="shared" si="4"/>
        <v>1.3272280841462605</v>
      </c>
    </row>
    <row r="25" spans="1:10" ht="30" x14ac:dyDescent="0.25">
      <c r="A25" s="68"/>
      <c r="B25" s="34" t="s">
        <v>16</v>
      </c>
      <c r="C25" s="35" t="s">
        <v>111</v>
      </c>
      <c r="D25" s="36" t="s">
        <v>106</v>
      </c>
      <c r="E25" s="37">
        <v>8</v>
      </c>
      <c r="F25" s="37">
        <f t="shared" si="1"/>
        <v>2</v>
      </c>
      <c r="G25" s="37">
        <f t="shared" si="2"/>
        <v>10</v>
      </c>
      <c r="H25" s="38">
        <f t="shared" si="0"/>
        <v>1.0617824673170084</v>
      </c>
      <c r="I25" s="38">
        <f t="shared" si="3"/>
        <v>0.26544561682925211</v>
      </c>
      <c r="J25" s="38">
        <f t="shared" si="4"/>
        <v>1.3272280841462605</v>
      </c>
    </row>
    <row r="26" spans="1:10" ht="48.75" customHeight="1" x14ac:dyDescent="0.25">
      <c r="A26" s="68"/>
      <c r="B26" s="34" t="s">
        <v>17</v>
      </c>
      <c r="C26" s="35" t="s">
        <v>33</v>
      </c>
      <c r="D26" s="36" t="s">
        <v>106</v>
      </c>
      <c r="E26" s="37">
        <v>0.8</v>
      </c>
      <c r="F26" s="37">
        <f t="shared" si="1"/>
        <v>0.2</v>
      </c>
      <c r="G26" s="37">
        <f t="shared" si="2"/>
        <v>1</v>
      </c>
      <c r="H26" s="38">
        <f t="shared" si="0"/>
        <v>0.10617824673170084</v>
      </c>
      <c r="I26" s="38">
        <f t="shared" si="3"/>
        <v>2.6544561682925211E-2</v>
      </c>
      <c r="J26" s="38">
        <v>0.14000000000000001</v>
      </c>
    </row>
    <row r="27" spans="1:10" ht="75" x14ac:dyDescent="0.25">
      <c r="A27" s="68"/>
      <c r="B27" s="34" t="s">
        <v>18</v>
      </c>
      <c r="C27" s="35" t="s">
        <v>114</v>
      </c>
      <c r="D27" s="36" t="s">
        <v>106</v>
      </c>
      <c r="E27" s="37">
        <v>0.8</v>
      </c>
      <c r="F27" s="37">
        <f t="shared" si="1"/>
        <v>0.2</v>
      </c>
      <c r="G27" s="37">
        <f t="shared" si="2"/>
        <v>1</v>
      </c>
      <c r="H27" s="38">
        <f t="shared" si="0"/>
        <v>0.10617824673170084</v>
      </c>
      <c r="I27" s="38">
        <f t="shared" si="3"/>
        <v>2.6544561682925211E-2</v>
      </c>
      <c r="J27" s="38">
        <v>0.14000000000000001</v>
      </c>
    </row>
    <row r="28" spans="1:10" x14ac:dyDescent="0.25">
      <c r="A28" s="67"/>
      <c r="B28" s="34" t="s">
        <v>19</v>
      </c>
      <c r="C28" s="35" t="s">
        <v>34</v>
      </c>
      <c r="D28" s="36" t="s">
        <v>106</v>
      </c>
      <c r="E28" s="37">
        <v>15</v>
      </c>
      <c r="F28" s="37">
        <f t="shared" si="1"/>
        <v>3.75</v>
      </c>
      <c r="G28" s="37">
        <f t="shared" si="2"/>
        <v>18.75</v>
      </c>
      <c r="H28" s="38">
        <f t="shared" si="0"/>
        <v>1.9908421262193907</v>
      </c>
      <c r="I28" s="38">
        <f t="shared" si="3"/>
        <v>0.49771053155484768</v>
      </c>
      <c r="J28" s="38">
        <f t="shared" si="4"/>
        <v>2.4885526577742385</v>
      </c>
    </row>
    <row r="29" spans="1:10" x14ac:dyDescent="0.25">
      <c r="A29" s="66" t="s">
        <v>36</v>
      </c>
      <c r="B29" s="40" t="s">
        <v>37</v>
      </c>
      <c r="C29" s="41" t="s">
        <v>38</v>
      </c>
      <c r="D29" s="36" t="s">
        <v>106</v>
      </c>
      <c r="E29" s="37">
        <v>1.6</v>
      </c>
      <c r="F29" s="37">
        <f t="shared" si="1"/>
        <v>0.4</v>
      </c>
      <c r="G29" s="37">
        <f t="shared" si="2"/>
        <v>2</v>
      </c>
      <c r="H29" s="38">
        <f t="shared" si="0"/>
        <v>0.21235649346340169</v>
      </c>
      <c r="I29" s="38">
        <f t="shared" si="3"/>
        <v>5.3089123365850421E-2</v>
      </c>
      <c r="J29" s="38">
        <v>0.26</v>
      </c>
    </row>
    <row r="30" spans="1:10" x14ac:dyDescent="0.25">
      <c r="A30" s="67"/>
      <c r="B30" s="40" t="s">
        <v>39</v>
      </c>
      <c r="C30" s="41" t="s">
        <v>40</v>
      </c>
      <c r="D30" s="36" t="s">
        <v>106</v>
      </c>
      <c r="E30" s="37">
        <v>1.6</v>
      </c>
      <c r="F30" s="37">
        <f t="shared" si="1"/>
        <v>0.4</v>
      </c>
      <c r="G30" s="37">
        <f t="shared" si="2"/>
        <v>2</v>
      </c>
      <c r="H30" s="38">
        <f t="shared" si="0"/>
        <v>0.21235649346340169</v>
      </c>
      <c r="I30" s="38">
        <f t="shared" si="3"/>
        <v>5.3089123365850421E-2</v>
      </c>
      <c r="J30" s="38">
        <v>0.26</v>
      </c>
    </row>
    <row r="31" spans="1:10" x14ac:dyDescent="0.25">
      <c r="A31" s="64" t="s">
        <v>41</v>
      </c>
      <c r="B31" s="40" t="s">
        <v>42</v>
      </c>
      <c r="C31" s="41" t="s">
        <v>44</v>
      </c>
      <c r="D31" s="36" t="s">
        <v>106</v>
      </c>
      <c r="E31" s="37">
        <v>0.8</v>
      </c>
      <c r="F31" s="37">
        <f t="shared" si="1"/>
        <v>0.2</v>
      </c>
      <c r="G31" s="37">
        <f t="shared" si="2"/>
        <v>1</v>
      </c>
      <c r="H31" s="38">
        <f t="shared" si="0"/>
        <v>0.10617824673170084</v>
      </c>
      <c r="I31" s="38">
        <f t="shared" si="3"/>
        <v>2.6544561682925211E-2</v>
      </c>
      <c r="J31" s="38">
        <v>0.14000000000000001</v>
      </c>
    </row>
    <row r="32" spans="1:10" x14ac:dyDescent="0.25">
      <c r="A32" s="65"/>
      <c r="B32" s="40" t="s">
        <v>43</v>
      </c>
      <c r="C32" s="41" t="s">
        <v>45</v>
      </c>
      <c r="D32" s="36" t="s">
        <v>106</v>
      </c>
      <c r="E32" s="37">
        <v>0.8</v>
      </c>
      <c r="F32" s="37">
        <f t="shared" si="1"/>
        <v>0.2</v>
      </c>
      <c r="G32" s="37">
        <f t="shared" si="2"/>
        <v>1</v>
      </c>
      <c r="H32" s="38">
        <f t="shared" si="0"/>
        <v>0.10617824673170084</v>
      </c>
      <c r="I32" s="38">
        <f t="shared" si="3"/>
        <v>2.6544561682925211E-2</v>
      </c>
      <c r="J32" s="38">
        <v>0.14000000000000001</v>
      </c>
    </row>
    <row r="33" spans="1:10" x14ac:dyDescent="0.25">
      <c r="A33" s="64" t="s">
        <v>46</v>
      </c>
      <c r="B33" s="40" t="s">
        <v>47</v>
      </c>
      <c r="C33" s="41" t="s">
        <v>48</v>
      </c>
      <c r="D33" s="36" t="s">
        <v>106</v>
      </c>
      <c r="E33" s="37">
        <f>ANALIZA!I26</f>
        <v>2</v>
      </c>
      <c r="F33" s="37">
        <f t="shared" si="1"/>
        <v>0.5</v>
      </c>
      <c r="G33" s="37">
        <f t="shared" si="2"/>
        <v>2.5</v>
      </c>
      <c r="H33" s="38">
        <f t="shared" si="0"/>
        <v>0.26544561682925211</v>
      </c>
      <c r="I33" s="38">
        <f t="shared" si="3"/>
        <v>6.6361404207313027E-2</v>
      </c>
      <c r="J33" s="38">
        <v>0.34</v>
      </c>
    </row>
    <row r="34" spans="1:10" x14ac:dyDescent="0.25">
      <c r="A34" s="65"/>
      <c r="B34" s="40" t="s">
        <v>49</v>
      </c>
      <c r="C34" s="41" t="s">
        <v>50</v>
      </c>
      <c r="D34" s="36" t="s">
        <v>106</v>
      </c>
      <c r="E34" s="37">
        <f>ANALIZA!I27</f>
        <v>2.5</v>
      </c>
      <c r="F34" s="37">
        <f t="shared" si="1"/>
        <v>0.625</v>
      </c>
      <c r="G34" s="37">
        <f t="shared" si="2"/>
        <v>3.125</v>
      </c>
      <c r="H34" s="38">
        <f t="shared" si="0"/>
        <v>0.33180702103656512</v>
      </c>
      <c r="I34" s="38">
        <f t="shared" si="3"/>
        <v>8.295175525914128E-2</v>
      </c>
      <c r="J34" s="38">
        <f t="shared" si="4"/>
        <v>0.4147587762957064</v>
      </c>
    </row>
    <row r="35" spans="1:10" x14ac:dyDescent="0.25">
      <c r="A35" s="64" t="s">
        <v>51</v>
      </c>
      <c r="B35" s="40" t="s">
        <v>52</v>
      </c>
      <c r="C35" s="41" t="s">
        <v>54</v>
      </c>
      <c r="D35" s="36" t="s">
        <v>106</v>
      </c>
      <c r="E35" s="37">
        <v>1.6</v>
      </c>
      <c r="F35" s="37">
        <f t="shared" si="1"/>
        <v>0.4</v>
      </c>
      <c r="G35" s="37">
        <f t="shared" si="2"/>
        <v>2</v>
      </c>
      <c r="H35" s="38">
        <f t="shared" si="0"/>
        <v>0.21235649346340169</v>
      </c>
      <c r="I35" s="38">
        <f t="shared" si="3"/>
        <v>5.3089123365850421E-2</v>
      </c>
      <c r="J35" s="38">
        <v>0.26</v>
      </c>
    </row>
    <row r="36" spans="1:10" x14ac:dyDescent="0.25">
      <c r="A36" s="65"/>
      <c r="B36" s="40" t="s">
        <v>53</v>
      </c>
      <c r="C36" s="41" t="s">
        <v>55</v>
      </c>
      <c r="D36" s="36" t="s">
        <v>106</v>
      </c>
      <c r="E36" s="37">
        <v>1.6</v>
      </c>
      <c r="F36" s="37">
        <f t="shared" si="1"/>
        <v>0.4</v>
      </c>
      <c r="G36" s="37">
        <f t="shared" si="2"/>
        <v>2</v>
      </c>
      <c r="H36" s="38">
        <f t="shared" si="0"/>
        <v>0.21235649346340169</v>
      </c>
      <c r="I36" s="38">
        <f t="shared" si="3"/>
        <v>5.3089123365850421E-2</v>
      </c>
      <c r="J36" s="38">
        <v>0.26</v>
      </c>
    </row>
    <row r="37" spans="1:10" x14ac:dyDescent="0.25">
      <c r="A37" s="64" t="s">
        <v>56</v>
      </c>
      <c r="B37" s="40" t="s">
        <v>57</v>
      </c>
      <c r="C37" s="41" t="s">
        <v>59</v>
      </c>
      <c r="D37" s="36" t="s">
        <v>106</v>
      </c>
      <c r="E37" s="37">
        <v>1.6</v>
      </c>
      <c r="F37" s="37">
        <f t="shared" si="1"/>
        <v>0.4</v>
      </c>
      <c r="G37" s="37">
        <f t="shared" si="2"/>
        <v>2</v>
      </c>
      <c r="H37" s="38">
        <f t="shared" si="0"/>
        <v>0.21235649346340169</v>
      </c>
      <c r="I37" s="38">
        <f t="shared" si="3"/>
        <v>5.3089123365850421E-2</v>
      </c>
      <c r="J37" s="38">
        <v>0.26</v>
      </c>
    </row>
    <row r="38" spans="1:10" x14ac:dyDescent="0.25">
      <c r="A38" s="65"/>
      <c r="B38" s="40" t="s">
        <v>58</v>
      </c>
      <c r="C38" s="41" t="s">
        <v>60</v>
      </c>
      <c r="D38" s="36" t="s">
        <v>106</v>
      </c>
      <c r="E38" s="37">
        <v>1.6</v>
      </c>
      <c r="F38" s="37">
        <f t="shared" si="1"/>
        <v>0.4</v>
      </c>
      <c r="G38" s="37">
        <f t="shared" si="2"/>
        <v>2</v>
      </c>
      <c r="H38" s="38">
        <f t="shared" si="0"/>
        <v>0.21235649346340169</v>
      </c>
      <c r="I38" s="38">
        <f t="shared" si="3"/>
        <v>5.3089123365850421E-2</v>
      </c>
      <c r="J38" s="38">
        <v>0.26</v>
      </c>
    </row>
    <row r="39" spans="1:10" x14ac:dyDescent="0.25">
      <c r="A39" s="36" t="s">
        <v>61</v>
      </c>
      <c r="B39" s="34" t="s">
        <v>62</v>
      </c>
      <c r="C39" s="41" t="s">
        <v>63</v>
      </c>
      <c r="D39" s="36" t="s">
        <v>106</v>
      </c>
      <c r="E39" s="37">
        <v>1.6</v>
      </c>
      <c r="F39" s="37">
        <f t="shared" si="1"/>
        <v>0.4</v>
      </c>
      <c r="G39" s="37">
        <f t="shared" si="2"/>
        <v>2</v>
      </c>
      <c r="H39" s="38">
        <f t="shared" si="0"/>
        <v>0.21235649346340169</v>
      </c>
      <c r="I39" s="38">
        <f t="shared" si="3"/>
        <v>5.3089123365850421E-2</v>
      </c>
      <c r="J39" s="38">
        <v>0.26</v>
      </c>
    </row>
    <row r="40" spans="1:10" x14ac:dyDescent="0.25">
      <c r="A40" s="34" t="s">
        <v>64</v>
      </c>
      <c r="B40" s="40" t="s">
        <v>65</v>
      </c>
      <c r="C40" s="41" t="s">
        <v>64</v>
      </c>
      <c r="D40" s="36" t="s">
        <v>106</v>
      </c>
      <c r="E40" s="37">
        <v>1.6</v>
      </c>
      <c r="F40" s="37">
        <f t="shared" si="1"/>
        <v>0.4</v>
      </c>
      <c r="G40" s="37">
        <f t="shared" si="2"/>
        <v>2</v>
      </c>
      <c r="H40" s="38">
        <f t="shared" si="0"/>
        <v>0.21235649346340169</v>
      </c>
      <c r="I40" s="38">
        <f t="shared" si="3"/>
        <v>5.3089123365850421E-2</v>
      </c>
      <c r="J40" s="38">
        <v>0.26</v>
      </c>
    </row>
    <row r="41" spans="1:10" ht="60" x14ac:dyDescent="0.25">
      <c r="A41" s="34" t="s">
        <v>66</v>
      </c>
      <c r="B41" s="34" t="s">
        <v>67</v>
      </c>
      <c r="C41" s="35" t="s">
        <v>115</v>
      </c>
      <c r="D41" s="36" t="s">
        <v>106</v>
      </c>
      <c r="E41" s="37">
        <v>4.95</v>
      </c>
      <c r="F41" s="37">
        <f t="shared" si="1"/>
        <v>1.2375</v>
      </c>
      <c r="G41" s="37">
        <f t="shared" si="2"/>
        <v>6.1875</v>
      </c>
      <c r="H41" s="38">
        <f t="shared" si="0"/>
        <v>0.656977901652399</v>
      </c>
      <c r="I41" s="38">
        <f t="shared" si="3"/>
        <v>0.16424447541309975</v>
      </c>
      <c r="J41" s="38">
        <f t="shared" si="4"/>
        <v>0.82122237706549872</v>
      </c>
    </row>
    <row r="42" spans="1:10" ht="42.75" customHeight="1" x14ac:dyDescent="0.25">
      <c r="A42" s="36" t="s">
        <v>70</v>
      </c>
      <c r="B42" s="34" t="s">
        <v>68</v>
      </c>
      <c r="C42" s="35" t="s">
        <v>116</v>
      </c>
      <c r="D42" s="36" t="s">
        <v>106</v>
      </c>
      <c r="E42" s="37">
        <v>4.95</v>
      </c>
      <c r="F42" s="37">
        <f t="shared" si="1"/>
        <v>1.2375</v>
      </c>
      <c r="G42" s="37">
        <f t="shared" si="2"/>
        <v>6.1875</v>
      </c>
      <c r="H42" s="38">
        <f t="shared" si="0"/>
        <v>0.656977901652399</v>
      </c>
      <c r="I42" s="38">
        <f t="shared" si="3"/>
        <v>0.16424447541309975</v>
      </c>
      <c r="J42" s="38">
        <f t="shared" si="4"/>
        <v>0.82122237706549872</v>
      </c>
    </row>
    <row r="43" spans="1:10" ht="45" customHeight="1" x14ac:dyDescent="0.25">
      <c r="A43" s="36" t="s">
        <v>70</v>
      </c>
      <c r="B43" s="34" t="s">
        <v>69</v>
      </c>
      <c r="C43" s="35" t="s">
        <v>117</v>
      </c>
      <c r="D43" s="36" t="s">
        <v>106</v>
      </c>
      <c r="E43" s="37">
        <v>8</v>
      </c>
      <c r="F43" s="37">
        <f t="shared" si="1"/>
        <v>2</v>
      </c>
      <c r="G43" s="37">
        <f t="shared" si="2"/>
        <v>10</v>
      </c>
      <c r="H43" s="38">
        <f t="shared" si="0"/>
        <v>1.0617824673170084</v>
      </c>
      <c r="I43" s="38">
        <f t="shared" si="3"/>
        <v>0.26544561682925211</v>
      </c>
      <c r="J43" s="38">
        <f t="shared" si="4"/>
        <v>1.3272280841462605</v>
      </c>
    </row>
    <row r="44" spans="1:10" ht="30" x14ac:dyDescent="0.25">
      <c r="A44" s="34" t="s">
        <v>71</v>
      </c>
      <c r="B44" s="40" t="s">
        <v>72</v>
      </c>
      <c r="C44" s="35" t="s">
        <v>73</v>
      </c>
      <c r="D44" s="36" t="s">
        <v>106</v>
      </c>
      <c r="E44" s="37">
        <f>ANALIZA!I37</f>
        <v>0</v>
      </c>
      <c r="F44" s="37">
        <f t="shared" si="1"/>
        <v>0</v>
      </c>
      <c r="G44" s="37">
        <f t="shared" si="2"/>
        <v>0</v>
      </c>
      <c r="H44" s="38">
        <f t="shared" si="0"/>
        <v>0</v>
      </c>
      <c r="I44" s="38">
        <f t="shared" si="3"/>
        <v>0</v>
      </c>
      <c r="J44" s="38">
        <f t="shared" si="4"/>
        <v>0</v>
      </c>
    </row>
    <row r="45" spans="1:10" ht="45" x14ac:dyDescent="0.25">
      <c r="A45" s="36" t="s">
        <v>74</v>
      </c>
      <c r="B45" s="34" t="s">
        <v>75</v>
      </c>
      <c r="C45" s="35" t="s">
        <v>76</v>
      </c>
      <c r="D45" s="36" t="s">
        <v>106</v>
      </c>
      <c r="E45" s="37">
        <v>0.5</v>
      </c>
      <c r="F45" s="37">
        <f t="shared" si="1"/>
        <v>0.125</v>
      </c>
      <c r="G45" s="37">
        <f t="shared" si="2"/>
        <v>0.625</v>
      </c>
      <c r="H45" s="38">
        <f t="shared" si="0"/>
        <v>6.6361404207313027E-2</v>
      </c>
      <c r="I45" s="38">
        <f t="shared" si="3"/>
        <v>1.6590351051828257E-2</v>
      </c>
      <c r="J45" s="38">
        <v>0.09</v>
      </c>
    </row>
    <row r="46" spans="1:10" x14ac:dyDescent="0.25">
      <c r="A46" s="76" t="s">
        <v>97</v>
      </c>
      <c r="B46" s="42" t="s">
        <v>77</v>
      </c>
      <c r="C46" s="43" t="s">
        <v>78</v>
      </c>
      <c r="D46" s="44" t="s">
        <v>106</v>
      </c>
      <c r="E46" s="45">
        <f>ANALIZA!I39</f>
        <v>0</v>
      </c>
      <c r="F46" s="45">
        <f t="shared" si="1"/>
        <v>0</v>
      </c>
      <c r="G46" s="45">
        <f t="shared" si="2"/>
        <v>0</v>
      </c>
      <c r="H46" s="38">
        <f t="shared" si="0"/>
        <v>0</v>
      </c>
      <c r="I46" s="38">
        <f t="shared" si="3"/>
        <v>0</v>
      </c>
      <c r="J46" s="38">
        <f t="shared" si="4"/>
        <v>0</v>
      </c>
    </row>
    <row r="47" spans="1:10" x14ac:dyDescent="0.25">
      <c r="A47" s="76"/>
      <c r="B47" s="42" t="s">
        <v>79</v>
      </c>
      <c r="C47" s="43" t="s">
        <v>80</v>
      </c>
      <c r="D47" s="44" t="s">
        <v>106</v>
      </c>
      <c r="E47" s="45">
        <f>ANALIZA!I40</f>
        <v>0</v>
      </c>
      <c r="F47" s="45">
        <f t="shared" si="1"/>
        <v>0</v>
      </c>
      <c r="G47" s="45">
        <f t="shared" si="2"/>
        <v>0</v>
      </c>
      <c r="H47" s="38">
        <f t="shared" si="0"/>
        <v>0</v>
      </c>
      <c r="I47" s="38">
        <f t="shared" si="3"/>
        <v>0</v>
      </c>
      <c r="J47" s="38">
        <f t="shared" si="4"/>
        <v>0</v>
      </c>
    </row>
    <row r="48" spans="1:10" x14ac:dyDescent="0.25">
      <c r="A48" s="76"/>
      <c r="B48" s="42" t="s">
        <v>81</v>
      </c>
      <c r="C48" s="43" t="s">
        <v>82</v>
      </c>
      <c r="D48" s="44" t="s">
        <v>106</v>
      </c>
      <c r="E48" s="45">
        <f>ANALIZA!I41</f>
        <v>0</v>
      </c>
      <c r="F48" s="45">
        <f t="shared" si="1"/>
        <v>0</v>
      </c>
      <c r="G48" s="45">
        <f t="shared" si="2"/>
        <v>0</v>
      </c>
      <c r="H48" s="38">
        <f t="shared" si="0"/>
        <v>0</v>
      </c>
      <c r="I48" s="38">
        <f t="shared" si="3"/>
        <v>0</v>
      </c>
      <c r="J48" s="38">
        <f t="shared" si="4"/>
        <v>0</v>
      </c>
    </row>
    <row r="49" spans="1:10" x14ac:dyDescent="0.25">
      <c r="A49" s="76"/>
      <c r="B49" s="42" t="s">
        <v>83</v>
      </c>
      <c r="C49" s="43" t="s">
        <v>84</v>
      </c>
      <c r="D49" s="44" t="s">
        <v>106</v>
      </c>
      <c r="E49" s="45">
        <f>ANALIZA!I42</f>
        <v>0</v>
      </c>
      <c r="F49" s="45">
        <f t="shared" si="1"/>
        <v>0</v>
      </c>
      <c r="G49" s="45">
        <f t="shared" si="2"/>
        <v>0</v>
      </c>
      <c r="H49" s="38">
        <f t="shared" si="0"/>
        <v>0</v>
      </c>
      <c r="I49" s="38">
        <f t="shared" si="3"/>
        <v>0</v>
      </c>
      <c r="J49" s="38">
        <f t="shared" si="4"/>
        <v>0</v>
      </c>
    </row>
    <row r="50" spans="1:10" x14ac:dyDescent="0.25">
      <c r="A50" s="76"/>
      <c r="B50" s="42" t="s">
        <v>85</v>
      </c>
      <c r="C50" s="43" t="s">
        <v>86</v>
      </c>
      <c r="D50" s="44" t="s">
        <v>106</v>
      </c>
      <c r="E50" s="45">
        <v>3.8</v>
      </c>
      <c r="F50" s="45">
        <f t="shared" si="1"/>
        <v>0.95</v>
      </c>
      <c r="G50" s="45">
        <f t="shared" si="2"/>
        <v>4.75</v>
      </c>
      <c r="H50" s="38">
        <f t="shared" si="0"/>
        <v>0.50434667197557892</v>
      </c>
      <c r="I50" s="38">
        <f t="shared" si="3"/>
        <v>0.12608666799389473</v>
      </c>
      <c r="J50" s="38">
        <f t="shared" si="4"/>
        <v>0.63043333996947371</v>
      </c>
    </row>
    <row r="51" spans="1:10" ht="30" x14ac:dyDescent="0.25">
      <c r="A51" s="76"/>
      <c r="B51" s="46" t="s">
        <v>87</v>
      </c>
      <c r="C51" s="47" t="s">
        <v>88</v>
      </c>
      <c r="D51" s="44" t="s">
        <v>106</v>
      </c>
      <c r="E51" s="45">
        <v>3.85</v>
      </c>
      <c r="F51" s="45">
        <f t="shared" si="1"/>
        <v>0.96250000000000002</v>
      </c>
      <c r="G51" s="45">
        <f t="shared" si="2"/>
        <v>4.8125</v>
      </c>
      <c r="H51" s="38">
        <f t="shared" si="0"/>
        <v>0.51098281239631027</v>
      </c>
      <c r="I51" s="38">
        <f t="shared" si="3"/>
        <v>0.12774570309907757</v>
      </c>
      <c r="J51" s="38">
        <f t="shared" si="4"/>
        <v>0.63872851549538789</v>
      </c>
    </row>
    <row r="52" spans="1:10" ht="30" hidden="1" customHeight="1" x14ac:dyDescent="0.25">
      <c r="A52" s="76"/>
      <c r="B52" s="46" t="s">
        <v>89</v>
      </c>
      <c r="C52" s="47" t="s">
        <v>90</v>
      </c>
      <c r="D52" s="44" t="s">
        <v>106</v>
      </c>
      <c r="E52" s="45">
        <f>ANALIZA!I45</f>
        <v>0</v>
      </c>
      <c r="F52" s="45">
        <f t="shared" si="1"/>
        <v>0</v>
      </c>
      <c r="G52" s="45">
        <f t="shared" si="2"/>
        <v>0</v>
      </c>
      <c r="H52" s="38">
        <f t="shared" si="0"/>
        <v>0</v>
      </c>
      <c r="I52" s="38">
        <f t="shared" si="3"/>
        <v>0</v>
      </c>
      <c r="J52" s="38">
        <f t="shared" si="4"/>
        <v>0</v>
      </c>
    </row>
    <row r="53" spans="1:10" x14ac:dyDescent="0.25">
      <c r="A53" s="76"/>
      <c r="B53" s="42" t="s">
        <v>91</v>
      </c>
      <c r="C53" s="43" t="s">
        <v>92</v>
      </c>
      <c r="D53" s="44" t="s">
        <v>106</v>
      </c>
      <c r="E53" s="45">
        <v>3.8</v>
      </c>
      <c r="F53" s="45">
        <f t="shared" si="1"/>
        <v>0.95</v>
      </c>
      <c r="G53" s="45">
        <f t="shared" si="2"/>
        <v>4.75</v>
      </c>
      <c r="H53" s="38">
        <f t="shared" si="0"/>
        <v>0.50434667197557892</v>
      </c>
      <c r="I53" s="38">
        <f t="shared" si="3"/>
        <v>0.12608666799389473</v>
      </c>
      <c r="J53" s="38">
        <f t="shared" si="4"/>
        <v>0.63043333996947371</v>
      </c>
    </row>
    <row r="54" spans="1:10" ht="30" x14ac:dyDescent="0.25">
      <c r="A54" s="76"/>
      <c r="B54" s="46" t="s">
        <v>93</v>
      </c>
      <c r="C54" s="47" t="s">
        <v>94</v>
      </c>
      <c r="D54" s="44" t="s">
        <v>106</v>
      </c>
      <c r="E54" s="45">
        <v>4.95</v>
      </c>
      <c r="F54" s="45">
        <f t="shared" si="1"/>
        <v>1.2375</v>
      </c>
      <c r="G54" s="45">
        <f t="shared" si="2"/>
        <v>6.1875</v>
      </c>
      <c r="H54" s="38">
        <f t="shared" si="0"/>
        <v>0.656977901652399</v>
      </c>
      <c r="I54" s="38">
        <f t="shared" si="3"/>
        <v>0.16424447541309975</v>
      </c>
      <c r="J54" s="38">
        <f t="shared" si="4"/>
        <v>0.82122237706549872</v>
      </c>
    </row>
    <row r="55" spans="1:10" ht="30" x14ac:dyDescent="0.25">
      <c r="A55" s="76"/>
      <c r="B55" s="46" t="s">
        <v>95</v>
      </c>
      <c r="C55" s="47" t="s">
        <v>96</v>
      </c>
      <c r="D55" s="44" t="s">
        <v>106</v>
      </c>
      <c r="E55" s="45">
        <v>0.5</v>
      </c>
      <c r="F55" s="45">
        <f t="shared" si="1"/>
        <v>0.125</v>
      </c>
      <c r="G55" s="45">
        <f t="shared" si="2"/>
        <v>0.625</v>
      </c>
      <c r="H55" s="38">
        <f t="shared" si="0"/>
        <v>6.6361404207313027E-2</v>
      </c>
      <c r="I55" s="38">
        <f t="shared" si="3"/>
        <v>1.6590351051828257E-2</v>
      </c>
      <c r="J55" s="38">
        <v>0.09</v>
      </c>
    </row>
    <row r="56" spans="1:10" x14ac:dyDescent="0.25">
      <c r="A56" s="77" t="s">
        <v>105</v>
      </c>
      <c r="B56" s="40" t="s">
        <v>99</v>
      </c>
      <c r="C56" s="41" t="s">
        <v>98</v>
      </c>
      <c r="D56" s="36" t="s">
        <v>106</v>
      </c>
      <c r="E56" s="37">
        <v>4.95</v>
      </c>
      <c r="F56" s="37">
        <f t="shared" si="1"/>
        <v>1.2375</v>
      </c>
      <c r="G56" s="37">
        <f t="shared" si="2"/>
        <v>6.1875</v>
      </c>
      <c r="H56" s="38">
        <f t="shared" si="0"/>
        <v>0.656977901652399</v>
      </c>
      <c r="I56" s="38">
        <f t="shared" si="3"/>
        <v>0.16424447541309975</v>
      </c>
      <c r="J56" s="38">
        <f t="shared" si="4"/>
        <v>0.82122237706549872</v>
      </c>
    </row>
    <row r="57" spans="1:10" ht="30" x14ac:dyDescent="0.25">
      <c r="A57" s="77"/>
      <c r="B57" s="34" t="s">
        <v>100</v>
      </c>
      <c r="C57" s="35" t="s">
        <v>101</v>
      </c>
      <c r="D57" s="36" t="s">
        <v>106</v>
      </c>
      <c r="E57" s="37">
        <v>4.95</v>
      </c>
      <c r="F57" s="37">
        <f t="shared" si="1"/>
        <v>1.2375</v>
      </c>
      <c r="G57" s="37">
        <f t="shared" si="2"/>
        <v>6.1875</v>
      </c>
      <c r="H57" s="38">
        <f t="shared" si="0"/>
        <v>0.656977901652399</v>
      </c>
      <c r="I57" s="38">
        <f t="shared" si="3"/>
        <v>0.16424447541309975</v>
      </c>
      <c r="J57" s="38">
        <f t="shared" si="4"/>
        <v>0.82122237706549872</v>
      </c>
    </row>
    <row r="58" spans="1:10" x14ac:dyDescent="0.25">
      <c r="A58" s="77"/>
      <c r="B58" s="34" t="s">
        <v>102</v>
      </c>
      <c r="C58" s="48" t="s">
        <v>103</v>
      </c>
      <c r="D58" s="36" t="s">
        <v>106</v>
      </c>
      <c r="E58" s="37">
        <v>0.5</v>
      </c>
      <c r="F58" s="37">
        <f t="shared" si="1"/>
        <v>0.125</v>
      </c>
      <c r="G58" s="37">
        <f t="shared" si="2"/>
        <v>0.625</v>
      </c>
      <c r="H58" s="38">
        <f t="shared" si="0"/>
        <v>6.6361404207313027E-2</v>
      </c>
      <c r="I58" s="38">
        <f t="shared" si="3"/>
        <v>1.6590351051828257E-2</v>
      </c>
      <c r="J58" s="38">
        <v>0.09</v>
      </c>
    </row>
    <row r="59" spans="1:10" x14ac:dyDescent="0.25">
      <c r="A59" s="77"/>
      <c r="B59" s="40" t="s">
        <v>104</v>
      </c>
      <c r="C59" s="41" t="s">
        <v>134</v>
      </c>
      <c r="D59" s="36" t="s">
        <v>106</v>
      </c>
      <c r="E59" s="37">
        <v>4.95</v>
      </c>
      <c r="F59" s="37">
        <f t="shared" si="1"/>
        <v>1.2375</v>
      </c>
      <c r="G59" s="37">
        <f t="shared" si="2"/>
        <v>6.1875</v>
      </c>
      <c r="H59" s="38">
        <f t="shared" si="0"/>
        <v>0.656977901652399</v>
      </c>
      <c r="I59" s="38">
        <f t="shared" si="3"/>
        <v>0.16424447541309975</v>
      </c>
      <c r="J59" s="38">
        <f t="shared" si="4"/>
        <v>0.82122237706549872</v>
      </c>
    </row>
    <row r="60" spans="1:10" x14ac:dyDescent="0.25">
      <c r="E60" s="13"/>
    </row>
    <row r="61" spans="1:10" ht="15.75" x14ac:dyDescent="0.25">
      <c r="A61" s="26"/>
      <c r="D61" s="63" t="s">
        <v>146</v>
      </c>
      <c r="E61" s="63"/>
      <c r="F61" s="63"/>
      <c r="G61" s="63"/>
      <c r="H61" s="63"/>
      <c r="I61" s="63"/>
      <c r="J61" s="63"/>
    </row>
    <row r="62" spans="1:10" ht="63" customHeight="1" x14ac:dyDescent="0.25">
      <c r="A62" s="75"/>
      <c r="B62" s="75"/>
      <c r="C62" s="75"/>
      <c r="D62" s="75"/>
      <c r="E62" s="75"/>
      <c r="F62" s="75"/>
      <c r="G62" s="75"/>
    </row>
    <row r="63" spans="1:10" x14ac:dyDescent="0.25">
      <c r="A63" s="75"/>
      <c r="B63" s="75"/>
      <c r="C63" s="75"/>
      <c r="D63" s="75"/>
      <c r="E63" s="75"/>
      <c r="F63" s="75"/>
      <c r="G63" s="75"/>
    </row>
    <row r="64" spans="1:10" x14ac:dyDescent="0.25">
      <c r="B64" s="19"/>
      <c r="E64" s="13"/>
    </row>
    <row r="65" spans="5:7" x14ac:dyDescent="0.25">
      <c r="E65" s="59" t="s">
        <v>139</v>
      </c>
      <c r="F65" s="59"/>
      <c r="G65" s="59"/>
    </row>
    <row r="66" spans="5:7" x14ac:dyDescent="0.25">
      <c r="E66" s="13"/>
    </row>
    <row r="67" spans="5:7" x14ac:dyDescent="0.25">
      <c r="E67" s="59"/>
      <c r="F67" s="59"/>
      <c r="G67" s="59"/>
    </row>
    <row r="68" spans="5:7" x14ac:dyDescent="0.25">
      <c r="E68" s="13"/>
    </row>
    <row r="69" spans="5:7" x14ac:dyDescent="0.25">
      <c r="E69" s="13"/>
    </row>
    <row r="70" spans="5:7" x14ac:dyDescent="0.25">
      <c r="E70" s="13"/>
    </row>
    <row r="71" spans="5:7" x14ac:dyDescent="0.25">
      <c r="E71" s="13"/>
    </row>
    <row r="72" spans="5:7" x14ac:dyDescent="0.25">
      <c r="E72" s="13"/>
    </row>
    <row r="73" spans="5:7" x14ac:dyDescent="0.25">
      <c r="E73" s="13"/>
    </row>
    <row r="74" spans="5:7" x14ac:dyDescent="0.25">
      <c r="E74" s="13"/>
    </row>
    <row r="75" spans="5:7" x14ac:dyDescent="0.25">
      <c r="E75" s="13"/>
    </row>
    <row r="76" spans="5:7" x14ac:dyDescent="0.25">
      <c r="E76" s="13"/>
    </row>
  </sheetData>
  <mergeCells count="22">
    <mergeCell ref="D8:D10"/>
    <mergeCell ref="E8:J8"/>
    <mergeCell ref="A62:G62"/>
    <mergeCell ref="A63:G63"/>
    <mergeCell ref="A46:A55"/>
    <mergeCell ref="A56:A59"/>
    <mergeCell ref="A1:J3"/>
    <mergeCell ref="H9:J9"/>
    <mergeCell ref="E9:G9"/>
    <mergeCell ref="E67:G67"/>
    <mergeCell ref="E65:G65"/>
    <mergeCell ref="A6:J6"/>
    <mergeCell ref="D61:J61"/>
    <mergeCell ref="A37:A38"/>
    <mergeCell ref="A35:A36"/>
    <mergeCell ref="A31:A32"/>
    <mergeCell ref="A29:A30"/>
    <mergeCell ref="A12:A28"/>
    <mergeCell ref="A33:A34"/>
    <mergeCell ref="A8:A10"/>
    <mergeCell ref="B8:B10"/>
    <mergeCell ref="C8:C10"/>
  </mergeCells>
  <pageMargins left="0.70866141732283472" right="0.70866141732283472" top="0.39370078740157483" bottom="0.59055118110236227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ANALIZA</vt:lpstr>
      <vt:lpstr>CJENIK</vt:lpstr>
      <vt:lpstr>ANALIZA!Print_Titles</vt:lpstr>
      <vt:lpstr>CJENIK!Print_Titles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Lujanović</dc:creator>
  <cp:lastModifiedBy>Nina Nikšić</cp:lastModifiedBy>
  <cp:lastPrinted>2024-01-10T13:41:25Z</cp:lastPrinted>
  <dcterms:created xsi:type="dcterms:W3CDTF">2020-07-03T06:47:47Z</dcterms:created>
  <dcterms:modified xsi:type="dcterms:W3CDTF">2024-01-10T13:43:35Z</dcterms:modified>
</cp:coreProperties>
</file>